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rtic\OneDrive\Radna površina\FINA financijska izvješća\FINA 2025\FINA31122025\ORGINALI ZA 31122025\"/>
    </mc:Choice>
  </mc:AlternateContent>
  <xr:revisionPtr revIDLastSave="0" documentId="13_ncr:1_{4E999A5B-8E05-42FC-A66D-5DAF753142B5}"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E324" i="9" s="1"/>
  <c r="B324" i="9" s="1"/>
  <c r="F324" i="9"/>
  <c r="H323" i="9"/>
  <c r="G323" i="9"/>
  <c r="F323" i="9"/>
  <c r="E323" i="9"/>
  <c r="B323" i="9" s="1"/>
  <c r="H322" i="9"/>
  <c r="G322" i="9"/>
  <c r="F322" i="9"/>
  <c r="H321" i="9"/>
  <c r="G321" i="9"/>
  <c r="F321" i="9"/>
  <c r="H320" i="9"/>
  <c r="G320" i="9"/>
  <c r="F320" i="9"/>
  <c r="H319" i="9"/>
  <c r="G319" i="9"/>
  <c r="F319" i="9"/>
  <c r="E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E292" i="9"/>
  <c r="B292" i="9"/>
  <c r="M291" i="9"/>
  <c r="F291" i="9" s="1"/>
  <c r="L291" i="9"/>
  <c r="E291" i="9"/>
  <c r="M290" i="9"/>
  <c r="L290" i="9"/>
  <c r="F290" i="9"/>
  <c r="E290" i="9"/>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E284" i="9"/>
  <c r="M283" i="9"/>
  <c r="F283" i="9" s="1"/>
  <c r="L283" i="9"/>
  <c r="E283" i="9"/>
  <c r="M282" i="9"/>
  <c r="L282" i="9"/>
  <c r="F282" i="9"/>
  <c r="E282" i="9"/>
  <c r="M281" i="9"/>
  <c r="L281" i="9"/>
  <c r="F281" i="9" s="1"/>
  <c r="B281" i="9" s="1"/>
  <c r="E281" i="9"/>
  <c r="M280" i="9"/>
  <c r="L280" i="9"/>
  <c r="F280" i="9" s="1"/>
  <c r="B280" i="9" s="1"/>
  <c r="E280" i="9"/>
  <c r="M279" i="9"/>
  <c r="F279" i="9" s="1"/>
  <c r="L279" i="9"/>
  <c r="E279" i="9"/>
  <c r="B279" i="9" s="1"/>
  <c r="M278" i="9"/>
  <c r="L278" i="9"/>
  <c r="F278" i="9"/>
  <c r="E278" i="9"/>
  <c r="B278" i="9" s="1"/>
  <c r="M277" i="9"/>
  <c r="L277" i="9"/>
  <c r="F277" i="9" s="1"/>
  <c r="B277" i="9" s="1"/>
  <c r="E277" i="9"/>
  <c r="M276" i="9"/>
  <c r="L276" i="9"/>
  <c r="E276" i="9"/>
  <c r="M275" i="9"/>
  <c r="F275" i="9" s="1"/>
  <c r="L275" i="9"/>
  <c r="E275" i="9"/>
  <c r="M274" i="9"/>
  <c r="L274" i="9"/>
  <c r="F274" i="9"/>
  <c r="E274" i="9"/>
  <c r="B274" i="9" s="1"/>
  <c r="M273" i="9"/>
  <c r="L273" i="9"/>
  <c r="F273" i="9" s="1"/>
  <c r="B273" i="9" s="1"/>
  <c r="E273" i="9"/>
  <c r="M272" i="9"/>
  <c r="L272" i="9"/>
  <c r="E272" i="9"/>
  <c r="M271" i="9"/>
  <c r="F271" i="9" s="1"/>
  <c r="L271" i="9"/>
  <c r="E271" i="9"/>
  <c r="B271" i="9" s="1"/>
  <c r="M270" i="9"/>
  <c r="L270" i="9"/>
  <c r="F270" i="9"/>
  <c r="E270" i="9"/>
  <c r="B270" i="9" s="1"/>
  <c r="M269" i="9"/>
  <c r="L269" i="9"/>
  <c r="F269" i="9" s="1"/>
  <c r="B269" i="9" s="1"/>
  <c r="E269" i="9"/>
  <c r="M268" i="9"/>
  <c r="L268" i="9"/>
  <c r="E268" i="9"/>
  <c r="M267" i="9"/>
  <c r="F267" i="9" s="1"/>
  <c r="L267" i="9"/>
  <c r="E267" i="9"/>
  <c r="M266" i="9"/>
  <c r="L266" i="9"/>
  <c r="F266" i="9"/>
  <c r="E266" i="9"/>
  <c r="B266" i="9" s="1"/>
  <c r="M265" i="9"/>
  <c r="L265" i="9"/>
  <c r="F265" i="9" s="1"/>
  <c r="B265" i="9" s="1"/>
  <c r="E265" i="9"/>
  <c r="M264" i="9"/>
  <c r="L264" i="9"/>
  <c r="E264" i="9"/>
  <c r="M263" i="9"/>
  <c r="F263" i="9" s="1"/>
  <c r="L263" i="9"/>
  <c r="E263" i="9"/>
  <c r="B263" i="9" s="1"/>
  <c r="M262" i="9"/>
  <c r="L262" i="9"/>
  <c r="F262" i="9"/>
  <c r="E262" i="9"/>
  <c r="B262" i="9" s="1"/>
  <c r="M261" i="9"/>
  <c r="L261" i="9"/>
  <c r="F261" i="9" s="1"/>
  <c r="B261" i="9" s="1"/>
  <c r="E261" i="9"/>
  <c r="M260" i="9"/>
  <c r="L260" i="9"/>
  <c r="E260" i="9"/>
  <c r="M259" i="9"/>
  <c r="F259" i="9" s="1"/>
  <c r="L259" i="9"/>
  <c r="E259" i="9"/>
  <c r="M258" i="9"/>
  <c r="L258" i="9"/>
  <c r="F258" i="9"/>
  <c r="E258" i="9"/>
  <c r="B258" i="9" s="1"/>
  <c r="M257" i="9"/>
  <c r="L257" i="9"/>
  <c r="F257" i="9" s="1"/>
  <c r="B257" i="9" s="1"/>
  <c r="E257" i="9"/>
  <c r="M256" i="9"/>
  <c r="L256" i="9"/>
  <c r="E256" i="9"/>
  <c r="M255" i="9"/>
  <c r="F255" i="9" s="1"/>
  <c r="L255" i="9"/>
  <c r="E255" i="9"/>
  <c r="B255" i="9" s="1"/>
  <c r="M254" i="9"/>
  <c r="L254" i="9"/>
  <c r="F254" i="9"/>
  <c r="E254" i="9"/>
  <c r="B254" i="9" s="1"/>
  <c r="M253" i="9"/>
  <c r="L253" i="9"/>
  <c r="F253" i="9" s="1"/>
  <c r="B253" i="9" s="1"/>
  <c r="E253" i="9"/>
  <c r="M252" i="9"/>
  <c r="L252" i="9"/>
  <c r="E252" i="9"/>
  <c r="M251" i="9"/>
  <c r="F251" i="9" s="1"/>
  <c r="L251" i="9"/>
  <c r="E251" i="9"/>
  <c r="M250" i="9"/>
  <c r="L250" i="9"/>
  <c r="F250" i="9"/>
  <c r="E250" i="9"/>
  <c r="B250" i="9" s="1"/>
  <c r="M249" i="9"/>
  <c r="L249" i="9"/>
  <c r="F249" i="9" s="1"/>
  <c r="B249" i="9" s="1"/>
  <c r="E249" i="9"/>
  <c r="M248" i="9"/>
  <c r="L248" i="9"/>
  <c r="E248" i="9"/>
  <c r="M247" i="9"/>
  <c r="L247" i="9"/>
  <c r="F247" i="9" s="1"/>
  <c r="E247" i="9"/>
  <c r="B247" i="9" s="1"/>
  <c r="M246" i="9"/>
  <c r="L246" i="9"/>
  <c r="F246" i="9"/>
  <c r="E246" i="9"/>
  <c r="B246" i="9" s="1"/>
  <c r="M245" i="9"/>
  <c r="L245" i="9"/>
  <c r="F245" i="9" s="1"/>
  <c r="B245" i="9" s="1"/>
  <c r="E245" i="9"/>
  <c r="M244" i="9"/>
  <c r="L244" i="9"/>
  <c r="E244" i="9"/>
  <c r="M243" i="9"/>
  <c r="L243" i="9"/>
  <c r="F243" i="9" s="1"/>
  <c r="E243" i="9"/>
  <c r="M242" i="9"/>
  <c r="F242" i="9" s="1"/>
  <c r="L242" i="9"/>
  <c r="E242" i="9"/>
  <c r="M241" i="9"/>
  <c r="L241" i="9"/>
  <c r="E241" i="9"/>
  <c r="M240" i="9"/>
  <c r="L240" i="9"/>
  <c r="E240" i="9"/>
  <c r="M239" i="9"/>
  <c r="L239" i="9"/>
  <c r="E239" i="9"/>
  <c r="M238" i="9"/>
  <c r="F238" i="9" s="1"/>
  <c r="L238" i="9"/>
  <c r="E238" i="9"/>
  <c r="M237" i="9"/>
  <c r="L237" i="9"/>
  <c r="F237" i="9" s="1"/>
  <c r="E237" i="9"/>
  <c r="M236" i="9"/>
  <c r="L236" i="9"/>
  <c r="E236" i="9"/>
  <c r="M235" i="9"/>
  <c r="L235" i="9"/>
  <c r="F235" i="9" s="1"/>
  <c r="E235" i="9"/>
  <c r="B235" i="9" s="1"/>
  <c r="M234" i="9"/>
  <c r="L234" i="9"/>
  <c r="F234" i="9"/>
  <c r="E234" i="9"/>
  <c r="B234" i="9" s="1"/>
  <c r="M233" i="9"/>
  <c r="L233" i="9"/>
  <c r="F233" i="9" s="1"/>
  <c r="B233" i="9" s="1"/>
  <c r="E233" i="9"/>
  <c r="M232" i="9"/>
  <c r="L232" i="9"/>
  <c r="E232" i="9"/>
  <c r="M231" i="9"/>
  <c r="F231" i="9" s="1"/>
  <c r="L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G128" i="9"/>
  <c r="F128" i="9"/>
  <c r="H127" i="9"/>
  <c r="G127" i="9"/>
  <c r="E127" i="9" s="1"/>
  <c r="B127" i="9" s="1"/>
  <c r="F127" i="9"/>
  <c r="H126" i="9"/>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F75" i="9"/>
  <c r="E75" i="9"/>
  <c r="B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G55" i="9"/>
  <c r="E55" i="9" s="1"/>
  <c r="B55" i="9" s="1"/>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E34" i="9" s="1"/>
  <c r="B34" i="9" s="1"/>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D92" i="8"/>
  <c r="D87" i="8"/>
  <c r="D82" i="8"/>
  <c r="D77" i="8"/>
  <c r="D72" i="8"/>
  <c r="D67" i="8"/>
  <c r="D62" i="8"/>
  <c r="D57" i="8"/>
  <c r="D51" i="8" s="1"/>
  <c r="D45" i="8" s="1"/>
  <c r="I40" i="3" s="1"/>
  <c r="D52" i="8"/>
  <c r="D46" i="8"/>
  <c r="D37" i="8"/>
  <c r="D27" i="8"/>
  <c r="D25" i="8"/>
  <c r="C1602" i="1" s="1"/>
  <c r="D18" i="8"/>
  <c r="D8" i="8"/>
  <c r="D6" i="8" s="1"/>
  <c r="C1583" i="1" s="1"/>
  <c r="E44" i="7"/>
  <c r="D44" i="7"/>
  <c r="E39" i="7"/>
  <c r="D39" i="7"/>
  <c r="D38" i="7" s="1"/>
  <c r="E38" i="7"/>
  <c r="E30" i="7"/>
  <c r="D30" i="7"/>
  <c r="E23" i="7"/>
  <c r="D23" i="7"/>
  <c r="D22" i="7"/>
  <c r="E14" i="7"/>
  <c r="D14" i="7"/>
  <c r="E7" i="7"/>
  <c r="E6" i="7" s="1"/>
  <c r="D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E428" i="4"/>
  <c r="D423" i="1" s="1"/>
  <c r="D428" i="4"/>
  <c r="C423" i="1" s="1"/>
  <c r="E427" i="4"/>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C1684" i="1"/>
  <c r="G1684" i="1" s="1"/>
  <c r="G1683" i="1"/>
  <c r="C1683" i="1"/>
  <c r="H1683" i="1" s="1"/>
  <c r="H1682" i="1"/>
  <c r="C1682" i="1"/>
  <c r="G1682" i="1" s="1"/>
  <c r="G1681" i="1"/>
  <c r="C1681" i="1"/>
  <c r="H1681" i="1" s="1"/>
  <c r="C1680" i="1"/>
  <c r="G1680" i="1" s="1"/>
  <c r="H1679" i="1"/>
  <c r="G1679" i="1"/>
  <c r="C1679" i="1"/>
  <c r="H1678" i="1"/>
  <c r="C1678" i="1"/>
  <c r="G1678" i="1" s="1"/>
  <c r="G1677" i="1"/>
  <c r="C1677" i="1"/>
  <c r="H1677" i="1" s="1"/>
  <c r="C1676" i="1"/>
  <c r="G1676" i="1" s="1"/>
  <c r="H1675" i="1"/>
  <c r="G1675" i="1"/>
  <c r="C1675" i="1"/>
  <c r="H1674" i="1"/>
  <c r="C1674" i="1"/>
  <c r="G1674" i="1" s="1"/>
  <c r="G1673" i="1"/>
  <c r="C1673" i="1"/>
  <c r="H1673" i="1" s="1"/>
  <c r="C1672" i="1"/>
  <c r="G1672" i="1" s="1"/>
  <c r="H1671" i="1"/>
  <c r="G1671" i="1"/>
  <c r="C1671" i="1"/>
  <c r="H1670" i="1"/>
  <c r="C1670" i="1"/>
  <c r="G1670" i="1" s="1"/>
  <c r="G1669" i="1"/>
  <c r="C1669" i="1"/>
  <c r="H1669" i="1" s="1"/>
  <c r="C1668" i="1"/>
  <c r="G1668" i="1" s="1"/>
  <c r="H1667" i="1"/>
  <c r="G1667" i="1"/>
  <c r="C1667" i="1"/>
  <c r="H1666" i="1"/>
  <c r="C1666" i="1"/>
  <c r="G1666" i="1" s="1"/>
  <c r="G1665" i="1"/>
  <c r="C1665" i="1"/>
  <c r="H1665" i="1" s="1"/>
  <c r="C1664" i="1"/>
  <c r="G1664" i="1" s="1"/>
  <c r="H1663" i="1"/>
  <c r="G1663" i="1"/>
  <c r="C1663" i="1"/>
  <c r="H1662" i="1"/>
  <c r="C1662" i="1"/>
  <c r="G1662" i="1" s="1"/>
  <c r="G1661" i="1"/>
  <c r="C1661" i="1"/>
  <c r="H1661" i="1" s="1"/>
  <c r="C1660" i="1"/>
  <c r="G1660" i="1" s="1"/>
  <c r="H1659" i="1"/>
  <c r="G1659" i="1"/>
  <c r="C1659" i="1"/>
  <c r="H1658" i="1"/>
  <c r="C1658" i="1"/>
  <c r="G1658" i="1" s="1"/>
  <c r="G1657" i="1"/>
  <c r="C1657" i="1"/>
  <c r="H1657" i="1" s="1"/>
  <c r="C1656" i="1"/>
  <c r="G1656" i="1" s="1"/>
  <c r="H1655" i="1"/>
  <c r="G1655" i="1"/>
  <c r="C1655" i="1"/>
  <c r="H1654" i="1"/>
  <c r="C1654" i="1"/>
  <c r="G1654" i="1" s="1"/>
  <c r="G1653" i="1"/>
  <c r="C1653" i="1"/>
  <c r="H1653" i="1" s="1"/>
  <c r="C1652" i="1"/>
  <c r="G1652" i="1" s="1"/>
  <c r="H1651" i="1"/>
  <c r="G1651" i="1"/>
  <c r="C1651" i="1"/>
  <c r="H1650" i="1"/>
  <c r="C1650" i="1"/>
  <c r="G1650" i="1" s="1"/>
  <c r="G1649" i="1"/>
  <c r="C1649" i="1"/>
  <c r="H1649" i="1" s="1"/>
  <c r="C1648" i="1"/>
  <c r="G1648" i="1" s="1"/>
  <c r="H1647" i="1"/>
  <c r="G1647" i="1"/>
  <c r="C1647" i="1"/>
  <c r="H1646" i="1"/>
  <c r="C1646" i="1"/>
  <c r="G1646" i="1" s="1"/>
  <c r="G1645" i="1"/>
  <c r="C1645" i="1"/>
  <c r="H1645" i="1" s="1"/>
  <c r="C1644" i="1"/>
  <c r="G1644" i="1" s="1"/>
  <c r="H1643" i="1"/>
  <c r="G1643" i="1"/>
  <c r="C1643" i="1"/>
  <c r="H1642" i="1"/>
  <c r="C1642" i="1"/>
  <c r="G1642" i="1" s="1"/>
  <c r="G1641" i="1"/>
  <c r="C1641" i="1"/>
  <c r="H1641" i="1" s="1"/>
  <c r="C1640" i="1"/>
  <c r="G1640" i="1" s="1"/>
  <c r="H1639" i="1"/>
  <c r="G1639" i="1"/>
  <c r="C1639" i="1"/>
  <c r="H1638" i="1"/>
  <c r="C1638" i="1"/>
  <c r="G1638" i="1" s="1"/>
  <c r="G1637" i="1"/>
  <c r="C1637" i="1"/>
  <c r="H1637" i="1" s="1"/>
  <c r="C1636" i="1"/>
  <c r="G1636" i="1" s="1"/>
  <c r="G1635" i="1"/>
  <c r="C1635" i="1"/>
  <c r="H1635" i="1" s="1"/>
  <c r="H1634" i="1"/>
  <c r="C1634" i="1"/>
  <c r="G1634" i="1" s="1"/>
  <c r="G1633" i="1"/>
  <c r="C1633" i="1"/>
  <c r="H1633" i="1" s="1"/>
  <c r="C1632" i="1"/>
  <c r="G1632" i="1" s="1"/>
  <c r="H1631" i="1"/>
  <c r="G1631" i="1"/>
  <c r="C1631" i="1"/>
  <c r="H1630" i="1"/>
  <c r="C1630" i="1"/>
  <c r="G1630" i="1" s="1"/>
  <c r="G1629" i="1"/>
  <c r="C1629" i="1"/>
  <c r="H1629" i="1" s="1"/>
  <c r="C1628" i="1"/>
  <c r="G1628" i="1" s="1"/>
  <c r="H1627" i="1"/>
  <c r="G1627" i="1"/>
  <c r="C1627" i="1"/>
  <c r="H1626" i="1"/>
  <c r="C1626" i="1"/>
  <c r="G1626" i="1" s="1"/>
  <c r="G1625" i="1"/>
  <c r="C1625" i="1"/>
  <c r="H1625" i="1" s="1"/>
  <c r="C1624" i="1"/>
  <c r="G1624" i="1" s="1"/>
  <c r="H1623" i="1"/>
  <c r="G1623" i="1"/>
  <c r="C1623" i="1"/>
  <c r="H1622" i="1"/>
  <c r="C1622" i="1"/>
  <c r="G1622" i="1" s="1"/>
  <c r="C1620" i="1"/>
  <c r="G1620" i="1" s="1"/>
  <c r="H1619" i="1"/>
  <c r="G1619" i="1"/>
  <c r="C1619" i="1"/>
  <c r="H1618" i="1"/>
  <c r="C1618" i="1"/>
  <c r="G1618" i="1" s="1"/>
  <c r="G1617" i="1"/>
  <c r="C1617" i="1"/>
  <c r="H1617" i="1" s="1"/>
  <c r="C1616" i="1"/>
  <c r="G1616" i="1" s="1"/>
  <c r="H1615" i="1"/>
  <c r="G1615" i="1"/>
  <c r="C1615" i="1"/>
  <c r="H1614" i="1"/>
  <c r="C1614" i="1"/>
  <c r="G1614" i="1" s="1"/>
  <c r="C1613" i="1"/>
  <c r="H1613" i="1" s="1"/>
  <c r="C1612" i="1"/>
  <c r="G1612" i="1" s="1"/>
  <c r="H1611" i="1"/>
  <c r="G1611" i="1"/>
  <c r="C1611" i="1"/>
  <c r="H1610" i="1"/>
  <c r="C1610" i="1"/>
  <c r="G1610" i="1" s="1"/>
  <c r="G1609" i="1"/>
  <c r="C1609" i="1"/>
  <c r="H1609" i="1" s="1"/>
  <c r="C1608" i="1"/>
  <c r="G1608" i="1" s="1"/>
  <c r="C1607" i="1"/>
  <c r="H1607" i="1" s="1"/>
  <c r="H1606" i="1"/>
  <c r="C1606" i="1"/>
  <c r="G1606" i="1" s="1"/>
  <c r="C1605" i="1"/>
  <c r="H1605" i="1" s="1"/>
  <c r="C1604" i="1"/>
  <c r="G1604" i="1" s="1"/>
  <c r="H1603" i="1"/>
  <c r="G1603" i="1"/>
  <c r="C1603" i="1"/>
  <c r="G1601" i="1"/>
  <c r="C1601" i="1"/>
  <c r="H1601" i="1" s="1"/>
  <c r="C1600" i="1"/>
  <c r="G1600" i="1" s="1"/>
  <c r="H1599" i="1"/>
  <c r="G1599" i="1"/>
  <c r="C1599" i="1"/>
  <c r="H1598" i="1"/>
  <c r="C1598" i="1"/>
  <c r="G1598" i="1" s="1"/>
  <c r="G1597" i="1"/>
  <c r="C1597" i="1"/>
  <c r="H1597" i="1" s="1"/>
  <c r="C1596" i="1"/>
  <c r="G1596" i="1" s="1"/>
  <c r="H1595" i="1"/>
  <c r="G1595" i="1"/>
  <c r="C1595" i="1"/>
  <c r="H1594" i="1"/>
  <c r="C1594" i="1"/>
  <c r="G1594" i="1" s="1"/>
  <c r="G1593" i="1"/>
  <c r="C1593" i="1"/>
  <c r="H1593" i="1" s="1"/>
  <c r="C1592" i="1"/>
  <c r="G1592" i="1" s="1"/>
  <c r="H1591" i="1"/>
  <c r="G1591" i="1"/>
  <c r="C1591" i="1"/>
  <c r="H1590" i="1"/>
  <c r="C1590" i="1"/>
  <c r="G1590" i="1" s="1"/>
  <c r="G1589" i="1"/>
  <c r="C1589" i="1"/>
  <c r="H1589" i="1" s="1"/>
  <c r="C1588" i="1"/>
  <c r="G1588" i="1" s="1"/>
  <c r="C1587" i="1"/>
  <c r="H1587" i="1" s="1"/>
  <c r="C1586" i="1"/>
  <c r="G1586" i="1" s="1"/>
  <c r="C1585" i="1"/>
  <c r="H1585" i="1" s="1"/>
  <c r="C1584" i="1"/>
  <c r="G1584" i="1" s="1"/>
  <c r="H1582" i="1"/>
  <c r="C1582" i="1"/>
  <c r="G1582" i="1" s="1"/>
  <c r="D1581" i="1"/>
  <c r="C1581" i="1"/>
  <c r="J1581" i="1" s="1"/>
  <c r="G1580" i="1"/>
  <c r="D1580" i="1"/>
  <c r="C1580" i="1"/>
  <c r="H1580" i="1" s="1"/>
  <c r="D1579" i="1"/>
  <c r="C1579" i="1"/>
  <c r="J1579" i="1" s="1"/>
  <c r="G1578" i="1"/>
  <c r="I1578" i="1" s="1"/>
  <c r="D1578" i="1"/>
  <c r="C1578" i="1"/>
  <c r="H1578" i="1" s="1"/>
  <c r="G1577" i="1"/>
  <c r="D1577" i="1"/>
  <c r="C1577" i="1"/>
  <c r="H1577" i="1" s="1"/>
  <c r="D1576" i="1"/>
  <c r="C1576" i="1"/>
  <c r="J1576" i="1" s="1"/>
  <c r="G1575" i="1"/>
  <c r="I1575" i="1" s="1"/>
  <c r="D1575" i="1"/>
  <c r="C1575" i="1"/>
  <c r="H1575" i="1" s="1"/>
  <c r="D1574" i="1"/>
  <c r="C1574" i="1"/>
  <c r="J1574" i="1" s="1"/>
  <c r="G1573" i="1"/>
  <c r="D1573" i="1"/>
  <c r="C1573" i="1"/>
  <c r="H1573" i="1" s="1"/>
  <c r="G1572" i="1"/>
  <c r="D1572" i="1"/>
  <c r="C1572" i="1"/>
  <c r="H1572" i="1" s="1"/>
  <c r="G1571" i="1"/>
  <c r="D1571" i="1"/>
  <c r="C1571" i="1"/>
  <c r="H1571" i="1" s="1"/>
  <c r="D1570" i="1"/>
  <c r="C1570" i="1"/>
  <c r="J1570" i="1" s="1"/>
  <c r="D1569" i="1"/>
  <c r="G1569" i="1" s="1"/>
  <c r="C1569" i="1"/>
  <c r="D1568" i="1"/>
  <c r="C1568" i="1"/>
  <c r="J1568" i="1" s="1"/>
  <c r="G1567" i="1"/>
  <c r="D1567" i="1"/>
  <c r="C1567" i="1"/>
  <c r="H1567" i="1" s="1"/>
  <c r="D1566" i="1"/>
  <c r="C1566" i="1"/>
  <c r="J1566" i="1" s="1"/>
  <c r="G1565" i="1"/>
  <c r="D1565" i="1"/>
  <c r="C1565" i="1"/>
  <c r="H1565" i="1" s="1"/>
  <c r="D1564" i="1"/>
  <c r="C1564" i="1"/>
  <c r="J1564" i="1" s="1"/>
  <c r="D1563" i="1"/>
  <c r="C1563" i="1"/>
  <c r="G1562" i="1"/>
  <c r="D1562" i="1"/>
  <c r="C1562" i="1"/>
  <c r="H1562" i="1" s="1"/>
  <c r="D1561" i="1"/>
  <c r="C1561" i="1"/>
  <c r="J1561" i="1" s="1"/>
  <c r="G1560" i="1"/>
  <c r="D1560" i="1"/>
  <c r="C1560" i="1"/>
  <c r="H1560" i="1" s="1"/>
  <c r="D1559" i="1"/>
  <c r="C1559" i="1"/>
  <c r="J1559" i="1" s="1"/>
  <c r="G1558" i="1"/>
  <c r="I1558" i="1" s="1"/>
  <c r="D1558" i="1"/>
  <c r="C1558" i="1"/>
  <c r="H1558" i="1" s="1"/>
  <c r="D1557" i="1"/>
  <c r="C1557" i="1"/>
  <c r="J1557" i="1" s="1"/>
  <c r="D1556" i="1"/>
  <c r="C1556" i="1"/>
  <c r="H1556" i="1" s="1"/>
  <c r="C1555" i="1"/>
  <c r="G1554" i="1"/>
  <c r="I1554" i="1" s="1"/>
  <c r="D1554" i="1"/>
  <c r="C1554" i="1"/>
  <c r="H1554" i="1" s="1"/>
  <c r="D1553" i="1"/>
  <c r="C1553" i="1"/>
  <c r="G1552" i="1"/>
  <c r="D1552" i="1"/>
  <c r="C1552" i="1"/>
  <c r="H1552" i="1" s="1"/>
  <c r="D1551" i="1"/>
  <c r="C1551" i="1"/>
  <c r="J1551" i="1" s="1"/>
  <c r="G1550" i="1"/>
  <c r="D1550" i="1"/>
  <c r="C1550" i="1"/>
  <c r="H1550" i="1" s="1"/>
  <c r="D1549" i="1"/>
  <c r="C1549" i="1"/>
  <c r="J1549" i="1" s="1"/>
  <c r="G1548" i="1"/>
  <c r="I1548" i="1" s="1"/>
  <c r="D1548" i="1"/>
  <c r="C1548" i="1"/>
  <c r="H1548" i="1" s="1"/>
  <c r="D1547" i="1"/>
  <c r="G1547" i="1" s="1"/>
  <c r="C1547" i="1"/>
  <c r="D1546" i="1"/>
  <c r="J1546" i="1" s="1"/>
  <c r="C1546" i="1"/>
  <c r="G1546" i="1" s="1"/>
  <c r="H1545" i="1"/>
  <c r="D1545" i="1"/>
  <c r="G1545" i="1" s="1"/>
  <c r="I1545" i="1" s="1"/>
  <c r="C1545" i="1"/>
  <c r="D1544" i="1"/>
  <c r="J1544" i="1" s="1"/>
  <c r="C1544" i="1"/>
  <c r="G1544" i="1" s="1"/>
  <c r="H1543" i="1"/>
  <c r="D1543" i="1"/>
  <c r="G1543" i="1" s="1"/>
  <c r="I1543" i="1" s="1"/>
  <c r="C1543" i="1"/>
  <c r="D1542" i="1"/>
  <c r="J1542" i="1" s="1"/>
  <c r="C1542" i="1"/>
  <c r="G1542" i="1" s="1"/>
  <c r="D1541" i="1"/>
  <c r="G1541" i="1" s="1"/>
  <c r="C1541" i="1"/>
  <c r="C1540" i="1"/>
  <c r="C1539" i="1"/>
  <c r="C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D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D1512" i="1"/>
  <c r="G1512" i="1" s="1"/>
  <c r="C1512" i="1"/>
  <c r="D1511" i="1"/>
  <c r="G1511" i="1" s="1"/>
  <c r="C1511" i="1"/>
  <c r="C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H1485" i="1"/>
  <c r="D1485" i="1"/>
  <c r="G1485" i="1" s="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D1389" i="1"/>
  <c r="C1389" i="1"/>
  <c r="H1389" i="1" s="1"/>
  <c r="D1388" i="1"/>
  <c r="C1388" i="1"/>
  <c r="D1387" i="1"/>
  <c r="C1387" i="1"/>
  <c r="H1387" i="1" s="1"/>
  <c r="D1386" i="1"/>
  <c r="C1386" i="1"/>
  <c r="D1385" i="1"/>
  <c r="C1385" i="1"/>
  <c r="H1385" i="1" s="1"/>
  <c r="D1384" i="1"/>
  <c r="H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G1309" i="1"/>
  <c r="D1309" i="1"/>
  <c r="H1309" i="1" s="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D1297" i="1"/>
  <c r="C1297" i="1"/>
  <c r="H1296" i="1"/>
  <c r="G1296" i="1"/>
  <c r="D1296" i="1"/>
  <c r="C1296" i="1"/>
  <c r="C1295" i="1"/>
  <c r="H1294" i="1"/>
  <c r="G1294" i="1"/>
  <c r="D1294" i="1"/>
  <c r="C1294" i="1"/>
  <c r="H1293" i="1"/>
  <c r="G1293" i="1"/>
  <c r="D1293" i="1"/>
  <c r="C1293" i="1"/>
  <c r="H1292" i="1"/>
  <c r="G1292" i="1"/>
  <c r="D1292" i="1"/>
  <c r="C1292" i="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C1278" i="1"/>
  <c r="G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H1263" i="1"/>
  <c r="G1263" i="1"/>
  <c r="D1263" i="1"/>
  <c r="C1263" i="1"/>
  <c r="H1262" i="1"/>
  <c r="G1262" i="1"/>
  <c r="D1262" i="1"/>
  <c r="C1262" i="1"/>
  <c r="H1261" i="1"/>
  <c r="G1261" i="1"/>
  <c r="D1261" i="1"/>
  <c r="C1261" i="1"/>
  <c r="H1260" i="1"/>
  <c r="G1260" i="1"/>
  <c r="D1260" i="1"/>
  <c r="C1260" i="1"/>
  <c r="C1259" i="1"/>
  <c r="H1258" i="1"/>
  <c r="G1258" i="1"/>
  <c r="D1258" i="1"/>
  <c r="C1258" i="1"/>
  <c r="G1257" i="1"/>
  <c r="D1257" i="1"/>
  <c r="H1257" i="1" s="1"/>
  <c r="C1257" i="1"/>
  <c r="G1256"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7" i="1"/>
  <c r="G1187" i="1"/>
  <c r="D1187" i="1"/>
  <c r="C1187" i="1"/>
  <c r="H1186" i="1"/>
  <c r="G1186" i="1"/>
  <c r="D1186" i="1"/>
  <c r="C1186" i="1"/>
  <c r="D1185" i="1"/>
  <c r="G1185" i="1" s="1"/>
  <c r="C1185" i="1"/>
  <c r="D1184" i="1"/>
  <c r="H1184" i="1" s="1"/>
  <c r="C1184" i="1"/>
  <c r="D1183" i="1"/>
  <c r="H1183" i="1" s="1"/>
  <c r="C1183" i="1"/>
  <c r="D1182" i="1"/>
  <c r="H1182" i="1" s="1"/>
  <c r="C1182" i="1"/>
  <c r="D1179" i="1"/>
  <c r="G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D1089" i="1"/>
  <c r="H1089" i="1" s="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G1062" i="1" s="1"/>
  <c r="C1062" i="1"/>
  <c r="D1061" i="1"/>
  <c r="H1061" i="1" s="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H1025" i="1" s="1"/>
  <c r="C1025" i="1"/>
  <c r="D1024" i="1"/>
  <c r="G1024" i="1" s="1"/>
  <c r="C1024" i="1"/>
  <c r="H1023" i="1"/>
  <c r="D1023" i="1"/>
  <c r="G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G736" i="1"/>
  <c r="D736" i="1"/>
  <c r="C736" i="1"/>
  <c r="H736" i="1" s="1"/>
  <c r="H735" i="1"/>
  <c r="G735" i="1"/>
  <c r="D735" i="1"/>
  <c r="C735" i="1"/>
  <c r="H734" i="1"/>
  <c r="D734" i="1"/>
  <c r="G734" i="1" s="1"/>
  <c r="C734" i="1"/>
  <c r="H733" i="1"/>
  <c r="G733" i="1"/>
  <c r="D733" i="1"/>
  <c r="C733" i="1"/>
  <c r="H732" i="1"/>
  <c r="D732" i="1"/>
  <c r="G732" i="1" s="1"/>
  <c r="C732" i="1"/>
  <c r="H731" i="1"/>
  <c r="D731" i="1"/>
  <c r="G731" i="1" s="1"/>
  <c r="C731" i="1"/>
  <c r="H730" i="1"/>
  <c r="G730" i="1"/>
  <c r="D730" i="1"/>
  <c r="C730" i="1"/>
  <c r="H729" i="1"/>
  <c r="G729" i="1"/>
  <c r="D729" i="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C642" i="1"/>
  <c r="C641" i="1"/>
  <c r="H636" i="1"/>
  <c r="G636" i="1"/>
  <c r="D636" i="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2" i="1"/>
  <c r="G422" i="1"/>
  <c r="D422" i="1"/>
  <c r="C422" i="1"/>
  <c r="C421" i="1"/>
  <c r="D416" i="1"/>
  <c r="C416" i="1"/>
  <c r="H416" i="1" s="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G300"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D193" i="1"/>
  <c r="H193" i="1" s="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G182" i="1"/>
  <c r="D182" i="1"/>
  <c r="C182" i="1"/>
  <c r="H181" i="1"/>
  <c r="G181" i="1"/>
  <c r="D181" i="1"/>
  <c r="C181" i="1"/>
  <c r="D180" i="1"/>
  <c r="H180" i="1" s="1"/>
  <c r="C180" i="1"/>
  <c r="D179" i="1"/>
  <c r="H179" i="1" s="1"/>
  <c r="C179" i="1"/>
  <c r="D178" i="1"/>
  <c r="H178" i="1" s="1"/>
  <c r="C178" i="1"/>
  <c r="D177" i="1"/>
  <c r="H177" i="1" s="1"/>
  <c r="C177" i="1"/>
  <c r="D176" i="1"/>
  <c r="H176" i="1" s="1"/>
  <c r="C176" i="1"/>
  <c r="D175" i="1"/>
  <c r="H175" i="1" s="1"/>
  <c r="C175" i="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G164" i="1"/>
  <c r="D164" i="1"/>
  <c r="H164" i="1" s="1"/>
  <c r="C164" i="1"/>
  <c r="H163" i="1"/>
  <c r="D163" i="1"/>
  <c r="G163" i="1" s="1"/>
  <c r="C163" i="1"/>
  <c r="H162" i="1"/>
  <c r="G162" i="1"/>
  <c r="D162" i="1"/>
  <c r="C162" i="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41" i="1" l="1"/>
  <c r="H1563" i="1"/>
  <c r="E22" i="7"/>
  <c r="H1569" i="1"/>
  <c r="I1569" i="1" s="1"/>
  <c r="I1541" i="1"/>
  <c r="E327" i="9"/>
  <c r="D1540" i="1"/>
  <c r="G1540" i="1" s="1"/>
  <c r="J1547" i="1"/>
  <c r="J1553" i="1"/>
  <c r="H1547" i="1"/>
  <c r="E320" i="9"/>
  <c r="B320" i="9" s="1"/>
  <c r="B243" i="9"/>
  <c r="E56" i="9"/>
  <c r="B56" i="9" s="1"/>
  <c r="E312" i="9"/>
  <c r="B312" i="9" s="1"/>
  <c r="E322" i="9"/>
  <c r="B322" i="9" s="1"/>
  <c r="E311" i="9"/>
  <c r="B311" i="9" s="1"/>
  <c r="G416" i="1"/>
  <c r="G1341" i="1"/>
  <c r="E337" i="9"/>
  <c r="B337" i="9" s="1"/>
  <c r="G1338" i="1"/>
  <c r="H1386" i="1"/>
  <c r="H1388" i="1"/>
  <c r="H1390" i="1"/>
  <c r="G1390" i="1"/>
  <c r="G1389" i="1"/>
  <c r="G1388" i="1"/>
  <c r="G1387" i="1"/>
  <c r="G1386" i="1"/>
  <c r="G1385" i="1"/>
  <c r="G1384" i="1"/>
  <c r="G1340" i="1"/>
  <c r="G1339" i="1"/>
  <c r="G1311" i="1"/>
  <c r="E317" i="9"/>
  <c r="B317" i="9" s="1"/>
  <c r="G1306" i="1"/>
  <c r="H1295" i="1"/>
  <c r="H1297" i="1"/>
  <c r="F291" i="5"/>
  <c r="G1295" i="1"/>
  <c r="G1297" i="1"/>
  <c r="G1266" i="1"/>
  <c r="E304" i="9"/>
  <c r="B304" i="9" s="1"/>
  <c r="G1264" i="1"/>
  <c r="G1265" i="1"/>
  <c r="E255" i="5"/>
  <c r="D1259" i="1" s="1"/>
  <c r="H1185" i="1"/>
  <c r="H1188" i="1"/>
  <c r="G1184" i="1"/>
  <c r="G1182" i="1"/>
  <c r="G1183" i="1"/>
  <c r="E336" i="9"/>
  <c r="B336" i="9" s="1"/>
  <c r="G1176" i="1"/>
  <c r="H1179" i="1"/>
  <c r="F165" i="5"/>
  <c r="F147" i="5"/>
  <c r="E307" i="9"/>
  <c r="B307" i="9" s="1"/>
  <c r="G1087" i="1"/>
  <c r="G1089" i="1"/>
  <c r="G1061" i="1"/>
  <c r="H1062" i="1"/>
  <c r="F56" i="5"/>
  <c r="G1060" i="1"/>
  <c r="G1057" i="1"/>
  <c r="G1059" i="1"/>
  <c r="G1039" i="1"/>
  <c r="G1034" i="1"/>
  <c r="G1035" i="1"/>
  <c r="G1033" i="1"/>
  <c r="G1031" i="1"/>
  <c r="G1030" i="1"/>
  <c r="G1027" i="1"/>
  <c r="G1026" i="1"/>
  <c r="G1025" i="1"/>
  <c r="H1024" i="1"/>
  <c r="G1018" i="1"/>
  <c r="G1020" i="1"/>
  <c r="G1613" i="1"/>
  <c r="G1607" i="1"/>
  <c r="G1602" i="1"/>
  <c r="H1602" i="1"/>
  <c r="G1605" i="1"/>
  <c r="G1587" i="1"/>
  <c r="H1583" i="1"/>
  <c r="G1583" i="1"/>
  <c r="G1585" i="1"/>
  <c r="H1586" i="1"/>
  <c r="G1539" i="1"/>
  <c r="H1539" i="1"/>
  <c r="D1510" i="1"/>
  <c r="F114" i="6"/>
  <c r="H1512" i="1"/>
  <c r="H1511" i="1"/>
  <c r="E37" i="9"/>
  <c r="B37" i="9" s="1"/>
  <c r="E31" i="9"/>
  <c r="B31" i="9" s="1"/>
  <c r="E36" i="9"/>
  <c r="B36" i="9" s="1"/>
  <c r="E326" i="9"/>
  <c r="B326" i="9" s="1"/>
  <c r="E647" i="4"/>
  <c r="D641" i="1" s="1"/>
  <c r="H641" i="1" s="1"/>
  <c r="H374" i="1"/>
  <c r="E360" i="4"/>
  <c r="D355" i="1" s="1"/>
  <c r="G301" i="1"/>
  <c r="H423" i="1"/>
  <c r="G423" i="1"/>
  <c r="F428" i="4"/>
  <c r="D421" i="1"/>
  <c r="E648" i="4"/>
  <c r="D642" i="1" s="1"/>
  <c r="E294" i="9"/>
  <c r="B294" i="9" s="1"/>
  <c r="G215" i="1"/>
  <c r="G212" i="1"/>
  <c r="G213" i="1"/>
  <c r="G193" i="1"/>
  <c r="D190" i="1"/>
  <c r="G190" i="1" s="1"/>
  <c r="B242" i="9"/>
  <c r="E54" i="9"/>
  <c r="B54" i="9" s="1"/>
  <c r="F241" i="9"/>
  <c r="B241" i="9" s="1"/>
  <c r="F239" i="9"/>
  <c r="B239" i="9" s="1"/>
  <c r="D174" i="1"/>
  <c r="H174" i="1" s="1"/>
  <c r="E52" i="9"/>
  <c r="B52" i="9" s="1"/>
  <c r="G180" i="1"/>
  <c r="B238" i="9"/>
  <c r="E51" i="9"/>
  <c r="B51" i="9" s="1"/>
  <c r="G179" i="1"/>
  <c r="G178" i="1"/>
  <c r="G177" i="1"/>
  <c r="G176" i="1"/>
  <c r="G174" i="1"/>
  <c r="G175" i="1"/>
  <c r="G171" i="1"/>
  <c r="G170" i="1"/>
  <c r="G169" i="1"/>
  <c r="G168" i="1"/>
  <c r="F170" i="4"/>
  <c r="G166" i="1"/>
  <c r="G167" i="1"/>
  <c r="D161" i="1"/>
  <c r="E164" i="4"/>
  <c r="D160" i="1" s="1"/>
  <c r="G156" i="1"/>
  <c r="G158" i="1"/>
  <c r="E153" i="4"/>
  <c r="D149" i="1" s="1"/>
  <c r="F160" i="4"/>
  <c r="G155" i="1"/>
  <c r="G150" i="1"/>
  <c r="G151" i="1"/>
  <c r="G102" i="1"/>
  <c r="G108" i="1"/>
  <c r="G113" i="1"/>
  <c r="F106" i="4"/>
  <c r="H78" i="1"/>
  <c r="G78" i="1"/>
  <c r="G79" i="1"/>
  <c r="G81" i="1"/>
  <c r="F82" i="4"/>
  <c r="G64" i="1"/>
  <c r="E6" i="4"/>
  <c r="I17" i="3" s="1"/>
  <c r="H65" i="1"/>
  <c r="F68" i="4"/>
  <c r="I1552" i="1"/>
  <c r="I1562" i="1"/>
  <c r="I1567" i="1"/>
  <c r="I1573" i="1"/>
  <c r="I1580" i="1"/>
  <c r="I1550" i="1"/>
  <c r="I1560" i="1"/>
  <c r="I1565" i="1"/>
  <c r="J1541" i="1"/>
  <c r="H1542" i="1"/>
  <c r="I1542" i="1" s="1"/>
  <c r="J1543" i="1"/>
  <c r="H1544" i="1"/>
  <c r="I1544" i="1" s="1"/>
  <c r="J1545" i="1"/>
  <c r="H1546" i="1"/>
  <c r="I1546" i="1" s="1"/>
  <c r="G1549" i="1"/>
  <c r="G1551" i="1"/>
  <c r="G1553" i="1"/>
  <c r="G1556" i="1"/>
  <c r="G1557" i="1"/>
  <c r="G1559" i="1"/>
  <c r="G1561" i="1"/>
  <c r="G1563" i="1"/>
  <c r="G1564" i="1"/>
  <c r="G1566" i="1"/>
  <c r="G1568" i="1"/>
  <c r="G1570" i="1"/>
  <c r="G1574" i="1"/>
  <c r="G1576" i="1"/>
  <c r="G1579" i="1"/>
  <c r="G1581" i="1"/>
  <c r="H1584" i="1"/>
  <c r="H1588" i="1"/>
  <c r="H1592" i="1"/>
  <c r="H1596" i="1"/>
  <c r="H1600" i="1"/>
  <c r="H1604" i="1"/>
  <c r="H1608" i="1"/>
  <c r="H1612" i="1"/>
  <c r="H1616" i="1"/>
  <c r="H1620" i="1"/>
  <c r="H1624" i="1"/>
  <c r="H1628" i="1"/>
  <c r="H1632" i="1"/>
  <c r="H1636" i="1"/>
  <c r="H1640" i="1"/>
  <c r="H1644" i="1"/>
  <c r="H1648" i="1"/>
  <c r="H1652" i="1"/>
  <c r="H1656" i="1"/>
  <c r="H1660" i="1"/>
  <c r="H1664" i="1"/>
  <c r="H1668" i="1"/>
  <c r="H1672" i="1"/>
  <c r="H1676" i="1"/>
  <c r="H1680" i="1"/>
  <c r="H1684" i="1"/>
  <c r="E640" i="4"/>
  <c r="D634" i="1" s="1"/>
  <c r="E141" i="6"/>
  <c r="I27" i="3"/>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J1578" i="1"/>
  <c r="H1579" i="1"/>
  <c r="J1580" i="1"/>
  <c r="H1581" i="1"/>
  <c r="E5" i="7"/>
  <c r="G346" i="9" s="1"/>
  <c r="E346" i="9" s="1"/>
  <c r="F8" i="4"/>
  <c r="D7" i="4"/>
  <c r="F309" i="4"/>
  <c r="F361" i="4"/>
  <c r="D251" i="5"/>
  <c r="F274" i="5"/>
  <c r="E308" i="4"/>
  <c r="E418" i="4"/>
  <c r="D413" i="1" s="1"/>
  <c r="D134" i="4"/>
  <c r="D202" i="4"/>
  <c r="D262" i="4"/>
  <c r="D321" i="4"/>
  <c r="D373" i="4"/>
  <c r="F427" i="4"/>
  <c r="D466" i="4"/>
  <c r="D536" i="4"/>
  <c r="D584" i="4"/>
  <c r="E12" i="5"/>
  <c r="F12" i="5" s="1"/>
  <c r="E70" i="5"/>
  <c r="D135" i="5"/>
  <c r="H316" i="9"/>
  <c r="H315" i="9"/>
  <c r="E251" i="5"/>
  <c r="E126" i="9"/>
  <c r="B126" i="9" s="1"/>
  <c r="D49" i="4"/>
  <c r="D125" i="4"/>
  <c r="D153" i="4"/>
  <c r="F237" i="4"/>
  <c r="D273" i="4"/>
  <c r="F314" i="4"/>
  <c r="F366" i="4"/>
  <c r="F426" i="4"/>
  <c r="D571" i="4"/>
  <c r="F607" i="4"/>
  <c r="D629" i="4"/>
  <c r="D88" i="5"/>
  <c r="F150" i="5"/>
  <c r="D177" i="5"/>
  <c r="D203" i="5"/>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28" i="9"/>
  <c r="G180" i="9"/>
  <c r="H179" i="9"/>
  <c r="G310" i="9"/>
  <c r="E310" i="9" s="1"/>
  <c r="B310" i="9" s="1"/>
  <c r="G179" i="9"/>
  <c r="G178" i="9"/>
  <c r="E178" i="9" s="1"/>
  <c r="B178" i="9" s="1"/>
  <c r="G177" i="9"/>
  <c r="E177" i="9" s="1"/>
  <c r="B177" i="9" s="1"/>
  <c r="G176" i="9"/>
  <c r="E176" i="9" s="1"/>
  <c r="B176" i="9" s="1"/>
  <c r="G175" i="9"/>
  <c r="E175" i="9" s="1"/>
  <c r="B175" i="9" s="1"/>
  <c r="G174" i="9"/>
  <c r="E174" i="9" s="1"/>
  <c r="B174" i="9" s="1"/>
  <c r="H309"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D164" i="4"/>
  <c r="E88" i="5"/>
  <c r="D1093" i="1" s="1"/>
  <c r="F89" i="5"/>
  <c r="E177" i="5"/>
  <c r="H19" i="9" s="1"/>
  <c r="E19" i="9" s="1"/>
  <c r="B19" i="9" s="1"/>
  <c r="F178" i="5"/>
  <c r="D44" i="8"/>
  <c r="G315" i="9"/>
  <c r="G316" i="9"/>
  <c r="E339" i="9"/>
  <c r="B339" i="9" s="1"/>
  <c r="B128" i="9"/>
  <c r="F232" i="9"/>
  <c r="B232" i="9" s="1"/>
  <c r="B237" i="9"/>
  <c r="F240" i="9"/>
  <c r="B240" i="9" s="1"/>
  <c r="F248" i="9"/>
  <c r="B248" i="9" s="1"/>
  <c r="F256" i="9"/>
  <c r="B256" i="9" s="1"/>
  <c r="F264" i="9"/>
  <c r="B264" i="9" s="1"/>
  <c r="F272" i="9"/>
  <c r="B272" i="9" s="1"/>
  <c r="B251" i="9"/>
  <c r="B259" i="9"/>
  <c r="B267" i="9"/>
  <c r="B275" i="9"/>
  <c r="B282" i="9"/>
  <c r="B283" i="9"/>
  <c r="B290" i="9"/>
  <c r="B291" i="9"/>
  <c r="E303" i="9"/>
  <c r="B303" i="9" s="1"/>
  <c r="E313" i="9"/>
  <c r="B313" i="9" s="1"/>
  <c r="E321" i="9"/>
  <c r="B321" i="9" s="1"/>
  <c r="B327" i="9"/>
  <c r="F236" i="9"/>
  <c r="B236" i="9" s="1"/>
  <c r="F244" i="9"/>
  <c r="B244" i="9" s="1"/>
  <c r="F252" i="9"/>
  <c r="B252" i="9" s="1"/>
  <c r="F260" i="9"/>
  <c r="B260" i="9" s="1"/>
  <c r="F268" i="9"/>
  <c r="B268" i="9" s="1"/>
  <c r="F276" i="9"/>
  <c r="B276" i="9" s="1"/>
  <c r="F284" i="9"/>
  <c r="B284" i="9" s="1"/>
  <c r="F298" i="9"/>
  <c r="B319" i="9"/>
  <c r="E329" i="9"/>
  <c r="B329" i="9" s="1"/>
  <c r="I34" i="3" l="1"/>
  <c r="D1555" i="1"/>
  <c r="H1540" i="1"/>
  <c r="G641" i="1"/>
  <c r="H1259" i="1"/>
  <c r="G1259" i="1"/>
  <c r="E316" i="9"/>
  <c r="B316" i="9" s="1"/>
  <c r="E315" i="9"/>
  <c r="B315" i="9" s="1"/>
  <c r="G1510" i="1"/>
  <c r="H1510" i="1"/>
  <c r="F648" i="4"/>
  <c r="H421" i="1"/>
  <c r="G421" i="1"/>
  <c r="H642" i="1"/>
  <c r="G642" i="1"/>
  <c r="H190" i="1"/>
  <c r="G161" i="1"/>
  <c r="H161" i="1"/>
  <c r="E152" i="4"/>
  <c r="E299" i="4" s="1"/>
  <c r="D2" i="1"/>
  <c r="E176" i="5"/>
  <c r="D1180" i="1" s="1"/>
  <c r="I24" i="3"/>
  <c r="D1181" i="1"/>
  <c r="E180" i="9"/>
  <c r="B180" i="9" s="1"/>
  <c r="B207" i="9"/>
  <c r="F571" i="4"/>
  <c r="C565" i="1"/>
  <c r="F273" i="4"/>
  <c r="C269" i="1"/>
  <c r="F49" i="4"/>
  <c r="C45" i="1"/>
  <c r="I25" i="3"/>
  <c r="D1255" i="1"/>
  <c r="E69" i="5"/>
  <c r="D1075" i="1"/>
  <c r="F536" i="4"/>
  <c r="D535" i="4"/>
  <c r="C530" i="1"/>
  <c r="F373" i="4"/>
  <c r="C368" i="1"/>
  <c r="F134" i="4"/>
  <c r="C130" i="1"/>
  <c r="E417" i="4"/>
  <c r="D412" i="1" s="1"/>
  <c r="D303" i="1"/>
  <c r="F251" i="5"/>
  <c r="C1255" i="1"/>
  <c r="H25" i="3"/>
  <c r="D360" i="4"/>
  <c r="I1574" i="1"/>
  <c r="I1564" i="1"/>
  <c r="I1557" i="1"/>
  <c r="I1551" i="1"/>
  <c r="E179" i="9"/>
  <c r="B179" i="9" s="1"/>
  <c r="F129" i="6"/>
  <c r="C1525" i="1"/>
  <c r="F88" i="5"/>
  <c r="C1093" i="1"/>
  <c r="D69" i="5"/>
  <c r="F466" i="4"/>
  <c r="C460" i="1"/>
  <c r="F321" i="4"/>
  <c r="C316" i="1"/>
  <c r="B346" i="9"/>
  <c r="E345" i="9"/>
  <c r="I10" i="3" s="1"/>
  <c r="I33" i="3"/>
  <c r="D1538" i="1"/>
  <c r="I1581" i="1"/>
  <c r="I1570" i="1"/>
  <c r="I1549" i="1"/>
  <c r="E422" i="4"/>
  <c r="K1481" i="9"/>
  <c r="G344" i="9"/>
  <c r="E344" i="9" s="1"/>
  <c r="B344" i="9" s="1"/>
  <c r="I39" i="3"/>
  <c r="C1621" i="1"/>
  <c r="F228" i="9"/>
  <c r="B228" i="9" s="1"/>
  <c r="F35" i="6"/>
  <c r="C1431" i="1"/>
  <c r="H28" i="3"/>
  <c r="G338" i="9"/>
  <c r="E338" i="9" s="1"/>
  <c r="B338" i="9" s="1"/>
  <c r="F203" i="5"/>
  <c r="C1207" i="1"/>
  <c r="F629" i="4"/>
  <c r="C623" i="1"/>
  <c r="F153" i="4"/>
  <c r="H24" i="9"/>
  <c r="D152" i="4"/>
  <c r="G24" i="9"/>
  <c r="C149" i="1"/>
  <c r="E7" i="5"/>
  <c r="D1017" i="1"/>
  <c r="D430" i="4"/>
  <c r="F262" i="4"/>
  <c r="C258" i="1"/>
  <c r="D141" i="6"/>
  <c r="D308" i="4"/>
  <c r="F70" i="5"/>
  <c r="I1579" i="1"/>
  <c r="I1568" i="1"/>
  <c r="I1561" i="1"/>
  <c r="F164" i="4"/>
  <c r="C160" i="1"/>
  <c r="E309" i="9"/>
  <c r="B309" i="9" s="1"/>
  <c r="F177" i="5"/>
  <c r="D176" i="5"/>
  <c r="C1181" i="1"/>
  <c r="H24" i="3"/>
  <c r="F125" i="4"/>
  <c r="C121" i="1"/>
  <c r="G343" i="9"/>
  <c r="E343" i="9" s="1"/>
  <c r="F135" i="5"/>
  <c r="C1140" i="1"/>
  <c r="F584" i="4"/>
  <c r="C578" i="1"/>
  <c r="F202" i="4"/>
  <c r="C198" i="1"/>
  <c r="D6" i="4"/>
  <c r="C3" i="1"/>
  <c r="F7" i="4"/>
  <c r="I31" i="3"/>
  <c r="D1537" i="1"/>
  <c r="I1576" i="1"/>
  <c r="I1566" i="1"/>
  <c r="I1559" i="1"/>
  <c r="I1553" i="1"/>
  <c r="G1555" i="1" l="1"/>
  <c r="H1555" i="1"/>
  <c r="E24" i="9"/>
  <c r="D148" i="1"/>
  <c r="I18" i="3"/>
  <c r="D417" i="4"/>
  <c r="F308" i="4"/>
  <c r="C303" i="1"/>
  <c r="D639" i="4"/>
  <c r="F430" i="4"/>
  <c r="C424" i="1"/>
  <c r="B24" i="9"/>
  <c r="H623" i="1"/>
  <c r="G623" i="1"/>
  <c r="H1525" i="1"/>
  <c r="G1525" i="1"/>
  <c r="H1075" i="1"/>
  <c r="G1075" i="1"/>
  <c r="H45" i="1"/>
  <c r="G45" i="1"/>
  <c r="H565" i="1"/>
  <c r="G565" i="1"/>
  <c r="D422" i="4"/>
  <c r="C2" i="1"/>
  <c r="H17" i="3"/>
  <c r="F6" i="4"/>
  <c r="F176" i="5"/>
  <c r="C1180" i="1"/>
  <c r="H198" i="1"/>
  <c r="G198" i="1"/>
  <c r="H1140" i="1"/>
  <c r="G1140" i="1"/>
  <c r="F141" i="6"/>
  <c r="C1537" i="1"/>
  <c r="H31" i="3"/>
  <c r="G348" i="9"/>
  <c r="E348" i="9" s="1"/>
  <c r="H1017" i="1"/>
  <c r="G1017" i="1"/>
  <c r="D299" i="4"/>
  <c r="F152" i="4"/>
  <c r="C148" i="1"/>
  <c r="H18" i="3"/>
  <c r="H1621" i="1"/>
  <c r="G1621" i="1"/>
  <c r="H11" i="3"/>
  <c r="E643" i="4"/>
  <c r="D417" i="1"/>
  <c r="H1538" i="1"/>
  <c r="G1538" i="1"/>
  <c r="H316" i="1"/>
  <c r="G316" i="1"/>
  <c r="F69" i="5"/>
  <c r="C1074" i="1"/>
  <c r="H23" i="3"/>
  <c r="D6" i="5"/>
  <c r="H1255" i="1"/>
  <c r="G1255" i="1"/>
  <c r="H130" i="1"/>
  <c r="G130" i="1"/>
  <c r="H530" i="1"/>
  <c r="G530" i="1"/>
  <c r="I23" i="3"/>
  <c r="D1074" i="1"/>
  <c r="G121" i="1"/>
  <c r="H121" i="1"/>
  <c r="H460" i="1"/>
  <c r="G460" i="1"/>
  <c r="H3" i="1"/>
  <c r="G3" i="1"/>
  <c r="H578" i="1"/>
  <c r="G578" i="1"/>
  <c r="E342" i="9"/>
  <c r="B343" i="9"/>
  <c r="H1181" i="1"/>
  <c r="G1181" i="1"/>
  <c r="G160" i="1"/>
  <c r="H160" i="1"/>
  <c r="G258" i="1"/>
  <c r="H258" i="1"/>
  <c r="I22" i="3"/>
  <c r="E6" i="5"/>
  <c r="D1012" i="1"/>
  <c r="F7" i="5"/>
  <c r="H1207" i="1"/>
  <c r="G1207" i="1"/>
  <c r="H1431" i="1"/>
  <c r="G1431" i="1"/>
  <c r="H9" i="3"/>
  <c r="H1093" i="1"/>
  <c r="G1093" i="1"/>
  <c r="E423" i="4"/>
  <c r="E424" i="4" s="1"/>
  <c r="D419" i="1" s="1"/>
  <c r="E301" i="4"/>
  <c r="D297" i="1" s="1"/>
  <c r="D295" i="1"/>
  <c r="E300" i="4"/>
  <c r="D296" i="1" s="1"/>
  <c r="F535" i="4"/>
  <c r="D640" i="4"/>
  <c r="C529" i="1"/>
  <c r="H269" i="1"/>
  <c r="G269" i="1"/>
  <c r="G149" i="1"/>
  <c r="H149" i="1"/>
  <c r="D418" i="4"/>
  <c r="F360" i="4"/>
  <c r="C355" i="1"/>
  <c r="G368" i="1"/>
  <c r="H368" i="1"/>
  <c r="K3" i="9" l="1"/>
  <c r="G529" i="1"/>
  <c r="H529" i="1"/>
  <c r="H299" i="9"/>
  <c r="D1011" i="1"/>
  <c r="H1074" i="1"/>
  <c r="G1074" i="1"/>
  <c r="H1537" i="1"/>
  <c r="G1537" i="1"/>
  <c r="D643" i="4"/>
  <c r="F422" i="4"/>
  <c r="C417" i="1"/>
  <c r="F639" i="4"/>
  <c r="C633" i="1"/>
  <c r="N3" i="9"/>
  <c r="I11" i="3"/>
  <c r="G148" i="1"/>
  <c r="H148" i="1"/>
  <c r="H303" i="1"/>
  <c r="G303" i="1"/>
  <c r="E644" i="4"/>
  <c r="E425" i="4"/>
  <c r="D420" i="1" s="1"/>
  <c r="D418" i="1"/>
  <c r="H20" i="9"/>
  <c r="G306" i="9"/>
  <c r="E306" i="9" s="1"/>
  <c r="B306" i="9" s="1"/>
  <c r="G299" i="9"/>
  <c r="F6" i="5"/>
  <c r="C1011" i="1"/>
  <c r="E347" i="9"/>
  <c r="I9" i="3" s="1"/>
  <c r="B348" i="9"/>
  <c r="H1180" i="1"/>
  <c r="G1180" i="1"/>
  <c r="H2" i="1"/>
  <c r="G2" i="1"/>
  <c r="G424" i="1"/>
  <c r="H424" i="1"/>
  <c r="H355" i="1"/>
  <c r="G355" i="1"/>
  <c r="F640" i="4"/>
  <c r="C634" i="1"/>
  <c r="F418" i="4"/>
  <c r="C413" i="1"/>
  <c r="H1012" i="1"/>
  <c r="G1012" i="1"/>
  <c r="E645" i="4"/>
  <c r="D637" i="1"/>
  <c r="D301" i="4"/>
  <c r="F299" i="4"/>
  <c r="D423" i="4"/>
  <c r="C295" i="1"/>
  <c r="D300" i="4"/>
  <c r="F417" i="4"/>
  <c r="C412" i="1"/>
  <c r="E299" i="9" l="1"/>
  <c r="B299" i="9" s="1"/>
  <c r="F301" i="4"/>
  <c r="C297" i="1"/>
  <c r="H412" i="1"/>
  <c r="G412" i="1"/>
  <c r="D644" i="4"/>
  <c r="D425" i="4"/>
  <c r="F423" i="4"/>
  <c r="C418" i="1"/>
  <c r="G20" i="9"/>
  <c r="E20" i="9" s="1"/>
  <c r="B20" i="9" s="1"/>
  <c r="D639" i="1"/>
  <c r="H633" i="1"/>
  <c r="G633" i="1"/>
  <c r="D424" i="4"/>
  <c r="H634" i="1"/>
  <c r="G634" i="1"/>
  <c r="E646" i="4"/>
  <c r="D638" i="1"/>
  <c r="D645" i="4"/>
  <c r="F643" i="4"/>
  <c r="C637" i="1"/>
  <c r="G417" i="1"/>
  <c r="H417" i="1"/>
  <c r="F300" i="4"/>
  <c r="C296" i="1"/>
  <c r="H1011" i="1"/>
  <c r="H8" i="3"/>
  <c r="G1011" i="1"/>
  <c r="H295" i="1"/>
  <c r="G295" i="1"/>
  <c r="H413" i="1"/>
  <c r="G413" i="1"/>
  <c r="F424" i="4" l="1"/>
  <c r="C419" i="1"/>
  <c r="H418" i="1"/>
  <c r="G418" i="1"/>
  <c r="H296" i="1"/>
  <c r="G296" i="1"/>
  <c r="G637" i="1"/>
  <c r="H637" i="1"/>
  <c r="E650" i="4"/>
  <c r="D640" i="1"/>
  <c r="M3" i="9"/>
  <c r="E649" i="4"/>
  <c r="F425" i="4"/>
  <c r="C420" i="1"/>
  <c r="H297" i="1"/>
  <c r="G297" i="1"/>
  <c r="F645" i="4"/>
  <c r="C639" i="1"/>
  <c r="D646" i="4"/>
  <c r="D649" i="4" s="1"/>
  <c r="F644" i="4"/>
  <c r="C638" i="1"/>
  <c r="F649" i="4" l="1"/>
  <c r="C643" i="1"/>
  <c r="H19" i="3"/>
  <c r="H638" i="1"/>
  <c r="G638" i="1"/>
  <c r="H420" i="1"/>
  <c r="G420" i="1"/>
  <c r="H334" i="9"/>
  <c r="G334" i="9"/>
  <c r="F646" i="4"/>
  <c r="D650" i="4"/>
  <c r="C640" i="1"/>
  <c r="G297" i="9"/>
  <c r="E297" i="9" s="1"/>
  <c r="B297" i="9" s="1"/>
  <c r="I19" i="3"/>
  <c r="D643" i="1"/>
  <c r="I20" i="3"/>
  <c r="D644" i="1"/>
  <c r="G419" i="1"/>
  <c r="H419" i="1"/>
  <c r="H639" i="1"/>
  <c r="G639" i="1"/>
  <c r="E334" i="9" l="1"/>
  <c r="E298" i="9" s="1"/>
  <c r="I8" i="3" s="1"/>
  <c r="F650" i="4"/>
  <c r="C644" i="1"/>
  <c r="H20" i="3"/>
  <c r="H640" i="1"/>
  <c r="G640" i="1"/>
  <c r="H7" i="3"/>
  <c r="G643" i="1"/>
  <c r="H643" i="1"/>
  <c r="B334" i="9" l="1"/>
  <c r="J3" i="9"/>
  <c r="G644" i="1"/>
  <c r="H644" i="1"/>
  <c r="G295" i="9" l="1"/>
  <c r="H295" i="9"/>
  <c r="L293" i="9"/>
  <c r="F293" i="9" s="1"/>
  <c r="G18" i="9"/>
  <c r="H18" i="9"/>
  <c r="I9" i="9"/>
  <c r="H16" i="9"/>
  <c r="K8" i="9"/>
  <c r="J13" i="9"/>
  <c r="I7" i="9"/>
  <c r="K13" i="9"/>
  <c r="J7" i="9"/>
  <c r="I12" i="9"/>
  <c r="H22" i="9"/>
  <c r="I5" i="9"/>
  <c r="K11" i="9"/>
  <c r="J17" i="9"/>
  <c r="J9" i="9"/>
  <c r="H15" i="9"/>
  <c r="K9" i="9"/>
  <c r="L15" i="9"/>
  <c r="G21" i="9"/>
  <c r="I8" i="9"/>
  <c r="M15" i="9"/>
  <c r="I13" i="9"/>
  <c r="K7" i="9"/>
  <c r="J12" i="9"/>
  <c r="J5" i="9"/>
  <c r="L16" i="9"/>
  <c r="K5" i="9"/>
  <c r="J10" i="9"/>
  <c r="M16" i="9"/>
  <c r="G22" i="9"/>
  <c r="K10" i="9"/>
  <c r="G16" i="9"/>
  <c r="H21" i="9"/>
  <c r="J8" i="9"/>
  <c r="G15" i="9"/>
  <c r="I6" i="9"/>
  <c r="K12" i="9"/>
  <c r="G17" i="9"/>
  <c r="J6" i="9"/>
  <c r="I11" i="9"/>
  <c r="H17" i="9"/>
  <c r="K6" i="9"/>
  <c r="J11" i="9"/>
  <c r="I17" i="9"/>
  <c r="E16" i="9" l="1"/>
  <c r="E22" i="9"/>
  <c r="B22" i="9" s="1"/>
  <c r="E6" i="9"/>
  <c r="B6" i="9" s="1"/>
  <c r="E10" i="9"/>
  <c r="B10" i="9" s="1"/>
  <c r="E5" i="9"/>
  <c r="B5" i="9" s="1"/>
  <c r="E21" i="9"/>
  <c r="B21" i="9" s="1"/>
  <c r="E11" i="9"/>
  <c r="B11" i="9" s="1"/>
  <c r="E8" i="9"/>
  <c r="B8" i="9" s="1"/>
  <c r="F16" i="9"/>
  <c r="B16" i="9" s="1"/>
  <c r="E17" i="9"/>
  <c r="B17" i="9" s="1"/>
  <c r="E18" i="9"/>
  <c r="B18" i="9" s="1"/>
  <c r="B293" i="9"/>
  <c r="F23" i="9"/>
  <c r="E7" i="9"/>
  <c r="B7" i="9" s="1"/>
  <c r="E9" i="9"/>
  <c r="B9" i="9" s="1"/>
  <c r="E15" i="9"/>
  <c r="E13" i="9"/>
  <c r="B13" i="9" s="1"/>
  <c r="F15" i="9"/>
  <c r="E12" i="9"/>
  <c r="B12" i="9" s="1"/>
  <c r="E295" i="9"/>
  <c r="F14" i="9" l="1"/>
  <c r="F3" i="9" s="1"/>
  <c r="E4" i="9"/>
  <c r="B295" i="9"/>
  <c r="E23" i="9"/>
  <c r="I7" i="3" s="1"/>
  <c r="E14" i="9"/>
  <c r="I13" i="3" s="1"/>
  <c r="B15" i="9"/>
  <c r="E3" i="9" l="1"/>
</calcChain>
</file>

<file path=xl/sharedStrings.xml><?xml version="1.0" encoding="utf-8"?>
<sst xmlns="http://schemas.openxmlformats.org/spreadsheetml/2006/main" count="4733" uniqueCount="3657">
  <si>
    <t>Obveznik:</t>
  </si>
  <si>
    <t>35351 - Dječji vrtić Maslačak, Belišće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</si>
  <si>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</si>
  <si>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</si>
  <si>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</si>
  <si>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</si>
  <si>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</si>
  <si>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</si>
  <si>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</si>
  <si>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</si>
  <si>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</si>
  <si>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</si>
  <si>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</si>
  <si>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</si>
  <si>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</si>
  <si>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</si>
  <si>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</si>
  <si>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</si>
  <si>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</si>
  <si>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</si>
  <si>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</si>
  <si>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</si>
  <si>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</si>
  <si>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</si>
  <si>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</si>
  <si>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</si>
  <si>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</si>
  <si>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</si>
  <si>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</si>
  <si>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</si>
  <si>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</si>
  <si>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</si>
  <si>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</si>
  <si>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</si>
  <si>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</si>
  <si>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</si>
  <si>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</si>
  <si>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</si>
  <si>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</si>
  <si>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</si>
  <si>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</si>
  <si>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</si>
  <si>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</si>
  <si>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</si>
  <si>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</si>
  <si>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</si>
  <si>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</si>
  <si>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</si>
  <si>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</si>
  <si>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</si>
  <si>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</si>
  <si>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</si>
  <si>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</si>
  <si>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</si>
  <si>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</si>
  <si>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</si>
  <si>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</si>
  <si>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</si>
  <si>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</si>
  <si>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</si>
  <si>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</si>
  <si>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</si>
  <si>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</si>
  <si>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</si>
  <si>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</si>
  <si>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</si>
  <si>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</si>
  <si>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</si>
  <si>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</si>
  <si>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</si>
  <si>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</si>
  <si>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</si>
  <si>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</si>
  <si>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</si>
  <si>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</si>
  <si>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</si>
  <si>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</si>
  <si>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</si>
  <si>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</si>
  <si>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</si>
  <si>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</si>
  <si>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</si>
  <si>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</si>
  <si>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</si>
  <si>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</si>
  <si>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</si>
  <si>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</si>
  <si>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</si>
  <si>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</si>
  <si>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</si>
  <si>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</si>
  <si>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</si>
  <si>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</si>
  <si>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</si>
  <si>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</si>
  <si>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</si>
  <si>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</si>
  <si>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</si>
  <si>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</si>
  <si>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</si>
  <si>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</si>
  <si>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</si>
  <si>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</si>
  <si>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</si>
  <si>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</si>
  <si>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</si>
  <si>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</si>
  <si>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</si>
  <si>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</si>
  <si>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</si>
  <si>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</si>
  <si>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</si>
  <si>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</si>
  <si>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</si>
  <si>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</si>
  <si>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</si>
  <si>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</si>
  <si>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</si>
  <si>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</si>
  <si>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</si>
  <si>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</si>
  <si>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</si>
  <si>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</si>
  <si>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</si>
  <si>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</si>
  <si>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</si>
  <si>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</si>
  <si>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</si>
  <si>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</si>
  <si>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</si>
  <si>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</si>
  <si>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</si>
  <si>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</si>
  <si>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</si>
  <si>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</si>
  <si>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</si>
  <si>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</si>
  <si>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</si>
  <si>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</si>
  <si>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</si>
  <si>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</si>
  <si>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</si>
  <si>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</si>
  <si>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</si>
  <si>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</si>
  <si>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</si>
  <si>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</si>
  <si>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</si>
  <si>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</si>
  <si>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</si>
  <si>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</si>
  <si>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</si>
  <si>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</si>
  <si>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</si>
  <si>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</si>
  <si>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</si>
  <si>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</si>
  <si>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</si>
  <si>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</si>
  <si>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</si>
  <si>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</si>
  <si>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</si>
  <si>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</si>
  <si>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</si>
  <si>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</si>
  <si>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</si>
  <si>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</si>
  <si>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</si>
  <si>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</si>
  <si>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</si>
  <si>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</si>
  <si>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</si>
  <si>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</si>
  <si>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</si>
  <si>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</si>
  <si>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</si>
  <si>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</si>
  <si>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</si>
  <si>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</si>
  <si>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</si>
  <si>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</si>
  <si>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</si>
  <si>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</si>
  <si>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</si>
  <si>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</si>
  <si>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</si>
  <si>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</si>
  <si>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</si>
  <si>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</si>
  <si>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</si>
  <si>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</si>
  <si>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</si>
  <si>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</si>
  <si>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</si>
  <si>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</si>
  <si>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</si>
  <si>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</si>
  <si>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</si>
  <si>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</si>
  <si>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</si>
  <si>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</si>
  <si>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</si>
  <si>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</si>
  <si>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</si>
  <si>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</si>
  <si>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</si>
  <si>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</si>
  <si>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</si>
  <si>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</si>
  <si>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</si>
  <si>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</si>
  <si>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</si>
  <si>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</si>
  <si>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</si>
  <si>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</si>
  <si>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</si>
  <si>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</si>
  <si>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</si>
  <si>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</si>
  <si>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</si>
  <si>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</si>
  <si>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</si>
  <si>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</si>
  <si>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</si>
  <si>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</si>
  <si>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</si>
  <si>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</si>
  <si>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</si>
  <si>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</si>
  <si>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</si>
  <si>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</si>
  <si>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</si>
  <si>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</si>
  <si>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</si>
  <si>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</si>
  <si>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</si>
  <si>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</si>
  <si>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</si>
  <si>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</si>
  <si>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</si>
  <si>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</si>
  <si>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</si>
  <si>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</si>
  <si>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</si>
  <si>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</si>
  <si>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</si>
  <si>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</si>
  <si>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</si>
  <si>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</si>
  <si>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</si>
  <si>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</si>
  <si>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</si>
  <si>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</si>
  <si>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</si>
  <si>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</si>
  <si>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</si>
  <si>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</si>
  <si>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</si>
  <si>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</si>
  <si>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</si>
  <si>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</si>
  <si>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</si>
  <si>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</si>
  <si>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</si>
  <si>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</si>
  <si>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</si>
  <si>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</si>
  <si>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</si>
  <si>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</si>
  <si>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</si>
  <si>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</si>
  <si>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</si>
  <si>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</si>
  <si>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</si>
  <si>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</si>
  <si>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</si>
  <si>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</si>
  <si>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</si>
  <si>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</si>
  <si>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</si>
  <si>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</si>
  <si>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</si>
  <si>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</si>
  <si>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</si>
  <si>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</si>
  <si>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</si>
  <si>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</si>
  <si>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</si>
  <si>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</si>
  <si>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</si>
  <si>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</si>
  <si>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</si>
  <si>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</si>
  <si>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</si>
  <si>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</si>
  <si>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</si>
  <si>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</si>
  <si>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</si>
  <si>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</si>
  <si>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</si>
  <si>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</si>
  <si>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</si>
  <si>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</si>
  <si>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</si>
  <si>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</si>
  <si>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</si>
  <si>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</si>
  <si>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</si>
  <si>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</si>
  <si>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</si>
  <si>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</si>
  <si>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</si>
  <si>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</si>
  <si>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</si>
  <si>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</si>
  <si>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</si>
  <si>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</si>
  <si>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</si>
  <si>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</si>
  <si>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</si>
  <si>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</si>
  <si>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</si>
  <si>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</si>
  <si>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</si>
  <si>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</si>
  <si>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</si>
  <si>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</si>
  <si>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</si>
  <si>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</si>
  <si>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</si>
  <si>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</si>
  <si>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</si>
  <si>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</si>
  <si>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</si>
  <si>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</si>
  <si>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</si>
  <si>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</si>
  <si>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</si>
  <si>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</si>
  <si>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</si>
  <si>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</si>
  <si>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</si>
  <si>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</si>
  <si>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</si>
  <si>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</si>
  <si>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</si>
  <si>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</si>
  <si>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</si>
  <si>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</si>
  <si>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</si>
  <si>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</si>
  <si>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</si>
  <si>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</si>
  <si>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</si>
  <si>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</si>
  <si>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</si>
  <si>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</si>
  <si>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</si>
  <si>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</si>
  <si>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</si>
  <si>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</si>
  <si>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</si>
  <si>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</si>
  <si>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</si>
  <si>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</si>
  <si>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</si>
  <si>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</si>
  <si>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</si>
  <si>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</si>
  <si>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</si>
  <si>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</si>
  <si>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</si>
  <si>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</si>
  <si>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</si>
  <si>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</si>
  <si>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</si>
  <si>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</si>
  <si>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</si>
  <si>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</si>
  <si>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</si>
  <si>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</si>
  <si>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</si>
  <si>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</si>
  <si>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</si>
  <si>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</si>
  <si>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</si>
  <si>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</si>
  <si>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</si>
  <si>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</si>
  <si>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</si>
  <si>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</si>
  <si>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</si>
  <si>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</si>
  <si>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</si>
  <si>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</si>
  <si>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</si>
  <si>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</si>
  <si>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</si>
  <si>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</si>
  <si>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</si>
  <si>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</si>
  <si>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</si>
  <si>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</si>
  <si>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</si>
  <si>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</si>
  <si>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</si>
  <si>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</si>
  <si>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</si>
  <si>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</si>
  <si>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</si>
  <si>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</si>
  <si>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</si>
  <si>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</si>
  <si>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</si>
  <si>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</si>
  <si>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</si>
  <si>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</si>
  <si>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</si>
  <si>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</si>
  <si>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</si>
  <si>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</si>
  <si>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</si>
  <si>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</si>
  <si>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</si>
  <si>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</si>
  <si>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</si>
  <si>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</si>
  <si>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</si>
  <si>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</si>
  <si>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</si>
  <si>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</si>
  <si>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</si>
  <si>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</si>
  <si>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</si>
  <si>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</si>
  <si>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</si>
  <si>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</si>
  <si>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</si>
  <si>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</si>
  <si>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</si>
  <si>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</si>
  <si>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</si>
  <si>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</si>
  <si>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</si>
  <si>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</si>
  <si>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</si>
  <si>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</si>
  <si>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</si>
  <si>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</si>
  <si>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</si>
  <si>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</si>
  <si>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</si>
  <si>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</si>
  <si>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</si>
  <si>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</si>
  <si>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</si>
  <si>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</si>
  <si>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</si>
  <si>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</si>
  <si>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</si>
  <si>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</si>
  <si>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</si>
  <si>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</si>
  <si>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</si>
  <si>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</si>
  <si>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</si>
  <si>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</si>
  <si>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</si>
  <si>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</si>
  <si>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</si>
  <si>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</si>
  <si>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</si>
  <si>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</si>
  <si>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</si>
  <si>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</si>
  <si>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</si>
  <si>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</si>
  <si>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</si>
  <si>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</si>
  <si>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</si>
  <si>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</si>
  <si>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</si>
  <si>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</si>
  <si>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</si>
  <si>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</si>
  <si>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</si>
  <si>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</si>
  <si>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</si>
  <si>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</si>
  <si>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</si>
  <si>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</si>
  <si>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</si>
  <si>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</si>
  <si>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</si>
  <si>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</si>
  <si>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</si>
  <si>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</si>
  <si>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</si>
  <si>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</si>
  <si>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</si>
  <si>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</si>
  <si>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</si>
  <si>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</si>
  <si>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</si>
  <si>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</si>
  <si>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</si>
  <si>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</si>
  <si>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</si>
  <si>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</si>
  <si>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</si>
  <si>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</si>
  <si>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</si>
  <si>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</si>
  <si>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</si>
  <si>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</si>
  <si>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</si>
  <si>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</si>
  <si>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</si>
  <si>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</si>
  <si>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</si>
  <si>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</si>
  <si>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</si>
  <si>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</si>
  <si>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</si>
  <si>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</si>
  <si>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</si>
  <si>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</si>
  <si>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</si>
  <si>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</si>
  <si>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</si>
  <si>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</si>
  <si>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</si>
  <si>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</si>
  <si>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</si>
  <si>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</si>
  <si>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</si>
  <si>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</si>
  <si>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</si>
  <si>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</si>
  <si>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</si>
  <si>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</si>
  <si>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</si>
  <si>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</si>
  <si>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</si>
  <si>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</si>
  <si>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</si>
  <si>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</si>
  <si>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</si>
  <si>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</si>
  <si>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</si>
  <si>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</si>
  <si>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</si>
  <si>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</si>
  <si>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</si>
  <si>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</si>
  <si>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</si>
  <si>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</si>
  <si>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</si>
  <si>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</si>
  <si>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</si>
  <si>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</si>
  <si>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</si>
  <si>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</si>
  <si>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</si>
  <si>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</si>
  <si>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</si>
  <si>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</si>
  <si>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</si>
  <si>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</si>
  <si>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</si>
  <si>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</si>
  <si>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</si>
  <si>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</si>
  <si>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</si>
  <si>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</si>
  <si>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</si>
  <si>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</si>
  <si>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</si>
  <si>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</si>
  <si>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</si>
  <si>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</si>
  <si>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</si>
  <si>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</si>
  <si>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</si>
  <si>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</si>
  <si>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</si>
  <si>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</si>
  <si>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</si>
  <si>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</si>
  <si>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</si>
  <si>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</si>
  <si>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</si>
  <si>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</si>
  <si>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</si>
  <si>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</si>
  <si>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</si>
  <si>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</si>
  <si>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</si>
  <si>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</si>
  <si>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</si>
  <si>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</si>
  <si>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</si>
  <si>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</si>
  <si>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</si>
  <si>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</si>
  <si>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</si>
  <si>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</si>
  <si>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</si>
  <si>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</si>
  <si>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</si>
  <si>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</si>
  <si>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</si>
  <si>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</si>
  <si>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</si>
  <si>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</si>
  <si>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</si>
  <si>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</si>
  <si>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</si>
  <si>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</si>
  <si>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</si>
  <si>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</si>
  <si>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</si>
  <si>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</si>
  <si>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</si>
  <si>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</si>
  <si>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</si>
  <si>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</si>
  <si>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</si>
  <si>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</si>
  <si>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</si>
  <si>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</si>
  <si>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</si>
  <si>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</si>
  <si>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</si>
  <si>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</si>
  <si>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</si>
  <si>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</si>
  <si>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</si>
  <si>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</si>
  <si>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</si>
  <si>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</si>
  <si>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</si>
  <si>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</si>
  <si>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</si>
  <si>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</si>
  <si>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</si>
  <si>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</si>
  <si>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</si>
  <si>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</si>
  <si>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</si>
  <si>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</si>
  <si>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</si>
  <si>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</si>
  <si>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</si>
  <si>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</si>
  <si>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</si>
  <si>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</si>
  <si>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</si>
  <si>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</si>
  <si>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</si>
  <si>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</si>
  <si>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</si>
  <si>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</si>
  <si>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</si>
  <si>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</si>
  <si>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</si>
  <si>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</si>
  <si>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</si>
  <si>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</si>
  <si>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</si>
  <si>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</si>
  <si>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</si>
  <si>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</si>
  <si>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</si>
  <si>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</si>
  <si>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</si>
  <si>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</si>
  <si>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</si>
  <si>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</si>
  <si>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</si>
  <si>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</si>
  <si>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</si>
  <si>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</si>
  <si>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</si>
  <si>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</si>
  <si>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</si>
  <si>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</si>
  <si>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</si>
  <si>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</si>
  <si>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</si>
  <si>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</si>
  <si>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</si>
  <si>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</si>
  <si>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</si>
  <si>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</si>
  <si>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</si>
  <si>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</si>
  <si>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</si>
  <si>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</si>
  <si>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</si>
  <si>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</si>
  <si>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</si>
  <si>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</si>
  <si>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</si>
  <si>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</si>
  <si>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</si>
  <si>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</si>
  <si>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</si>
  <si>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</si>
  <si>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</si>
  <si>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</si>
  <si>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</si>
  <si>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</si>
  <si>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</si>
  <si>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</si>
  <si>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</si>
  <si>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</si>
  <si>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</si>
  <si>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</si>
  <si>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</si>
  <si>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</si>
  <si>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</si>
  <si>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</si>
  <si>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</si>
  <si>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</si>
  <si>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</si>
  <si>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</si>
  <si>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</si>
  <si>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</si>
  <si>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</si>
  <si>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</si>
  <si>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</si>
  <si>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</si>
  <si>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</si>
  <si>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</si>
  <si>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</si>
  <si>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</si>
  <si>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</si>
  <si>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</si>
  <si>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</si>
  <si>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</si>
  <si>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</si>
  <si>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</si>
  <si>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</si>
  <si>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</si>
  <si>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</si>
  <si>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</si>
  <si>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</si>
  <si>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</si>
  <si>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</si>
  <si>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</si>
  <si>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</si>
  <si>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</si>
  <si>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</si>
  <si>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</si>
  <si>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</si>
  <si>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</si>
  <si>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</si>
  <si>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</si>
  <si>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</si>
  <si>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</si>
  <si>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</si>
  <si>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</si>
  <si>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</si>
  <si>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</si>
  <si>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</si>
  <si>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</si>
  <si>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</si>
  <si>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</si>
  <si>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</si>
  <si>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</si>
  <si>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</si>
  <si>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</si>
  <si>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</si>
  <si>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</si>
  <si>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</si>
  <si>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</si>
  <si>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</si>
  <si>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</si>
  <si>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</si>
  <si>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</si>
  <si>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</si>
  <si>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</si>
  <si>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</si>
  <si>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</si>
  <si>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</si>
  <si>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</si>
  <si>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</si>
  <si>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</si>
  <si>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</si>
  <si>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</si>
  <si>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</si>
  <si>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</si>
  <si>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</si>
  <si>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</si>
  <si>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</si>
  <si>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</si>
  <si>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</si>
  <si>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</si>
  <si>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</si>
  <si>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</si>
  <si>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</si>
  <si>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</si>
  <si>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</si>
  <si>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</si>
  <si>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</si>
  <si>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</si>
  <si>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</si>
  <si>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</si>
  <si>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</si>
  <si>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</si>
  <si>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</si>
  <si>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</si>
  <si>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</si>
  <si>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</si>
  <si>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</si>
  <si>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</si>
  <si>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</si>
  <si>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</si>
  <si>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</si>
  <si>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</si>
  <si>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</si>
  <si>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</si>
  <si>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</si>
  <si>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</si>
  <si>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</si>
  <si>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</si>
  <si>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</si>
  <si>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</si>
  <si>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</si>
  <si>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</si>
  <si>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</si>
  <si>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</si>
  <si>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</si>
  <si>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</si>
  <si>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</si>
  <si>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</si>
  <si>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</si>
  <si>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</si>
  <si>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</si>
  <si>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</si>
  <si>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</si>
  <si>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</si>
  <si>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</si>
  <si>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</si>
  <si>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</si>
  <si>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</si>
  <si>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</si>
  <si>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</si>
  <si>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</si>
  <si>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</si>
  <si>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</si>
  <si>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</si>
  <si>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</si>
  <si>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</si>
  <si>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</si>
  <si>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</si>
  <si>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</si>
  <si>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</si>
  <si>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</si>
  <si>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</si>
  <si>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</si>
  <si>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</si>
  <si>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</si>
  <si>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</si>
  <si>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</si>
  <si>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</si>
  <si>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</si>
  <si>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</si>
  <si>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</si>
  <si>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</si>
  <si>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</si>
  <si>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</si>
  <si>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</si>
  <si>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</si>
  <si>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</si>
  <si>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</si>
  <si>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</si>
  <si>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</si>
  <si>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</si>
  <si>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</si>
  <si>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</si>
  <si>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</si>
  <si>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</si>
  <si>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</si>
  <si>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</si>
  <si>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</si>
  <si>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</si>
  <si>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</si>
  <si>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</si>
  <si>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</si>
  <si>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</si>
  <si>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</si>
  <si>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</si>
  <si>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</si>
  <si>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</si>
  <si>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</si>
  <si>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</si>
  <si>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</si>
  <si>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</si>
  <si>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</si>
  <si>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</si>
  <si>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</si>
  <si>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</si>
  <si>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</si>
  <si>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</si>
  <si>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</si>
  <si>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</si>
  <si>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</si>
  <si>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</si>
  <si>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</si>
  <si>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</si>
  <si>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</si>
  <si>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</si>
  <si>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</si>
  <si>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</si>
  <si>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</si>
  <si>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</si>
  <si>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</si>
  <si>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</si>
  <si>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</si>
  <si>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</si>
  <si>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</si>
  <si>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</si>
  <si>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</si>
  <si>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</si>
  <si>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</si>
  <si>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</si>
  <si>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</si>
  <si>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</si>
  <si>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</si>
  <si>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</si>
  <si>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</si>
  <si>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</si>
  <si>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</si>
  <si>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</si>
  <si>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</si>
  <si>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</si>
  <si>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</si>
  <si>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</si>
  <si>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</si>
  <si>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</si>
  <si>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</si>
  <si>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</si>
  <si>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</si>
  <si>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</si>
  <si>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</si>
  <si>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</si>
  <si>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</si>
  <si>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</si>
  <si>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</si>
  <si>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</si>
  <si>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</si>
  <si>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</si>
  <si>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</si>
  <si>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</si>
  <si>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</si>
  <si>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</si>
  <si>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</si>
  <si>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</si>
  <si>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</si>
  <si>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</si>
  <si>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</si>
  <si>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</si>
  <si>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</si>
  <si>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</si>
  <si>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</si>
  <si>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</si>
  <si>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</si>
  <si>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</si>
  <si>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</si>
  <si>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</si>
  <si>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</si>
  <si>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</si>
  <si>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</si>
  <si>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</si>
  <si>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</si>
  <si>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</si>
  <si>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</si>
  <si>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</si>
  <si>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</si>
  <si>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</si>
  <si>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</si>
  <si>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</si>
  <si>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</si>
  <si>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</si>
  <si>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</si>
  <si>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</si>
  <si>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</si>
  <si>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</si>
  <si>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</si>
  <si>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</si>
  <si>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</si>
  <si>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</si>
  <si>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</si>
  <si>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</si>
  <si>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</si>
  <si>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</si>
  <si>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</si>
  <si>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</si>
  <si>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</si>
  <si>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</si>
  <si>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</si>
  <si>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</si>
  <si>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</si>
  <si>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</si>
  <si>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</si>
  <si>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</si>
  <si>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</si>
  <si>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</si>
  <si>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</si>
  <si>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</si>
  <si>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</si>
  <si>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</si>
  <si>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</si>
  <si>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</si>
  <si>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</si>
  <si>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</si>
  <si>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</si>
  <si>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</si>
  <si>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</si>
  <si>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</si>
  <si>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</si>
  <si>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</si>
  <si>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</si>
  <si>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</si>
  <si>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</si>
  <si>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</si>
  <si>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</si>
  <si>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</si>
  <si>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</si>
  <si>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</si>
  <si>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</si>
  <si>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</si>
  <si>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</si>
  <si>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</si>
  <si>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</si>
  <si>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</si>
  <si>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</si>
  <si>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</si>
  <si>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</si>
  <si>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</si>
  <si>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</si>
  <si>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</si>
  <si>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</si>
  <si>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</si>
  <si>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</si>
  <si>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</si>
  <si>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</si>
  <si>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</si>
  <si>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</si>
  <si>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</si>
  <si>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</si>
  <si>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</si>
  <si>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</si>
  <si>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</si>
  <si>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</si>
  <si>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</si>
  <si>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</si>
  <si>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</si>
  <si>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</si>
  <si>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</si>
  <si>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</si>
  <si>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</si>
  <si>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</si>
  <si>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</si>
  <si>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</si>
  <si>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</si>
  <si>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</si>
  <si>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</si>
  <si>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</si>
  <si>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</si>
  <si>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</si>
  <si>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</si>
  <si>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</si>
  <si>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</si>
  <si>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</si>
  <si>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</si>
  <si>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</si>
  <si>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</si>
  <si>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</si>
  <si>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</si>
  <si>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</si>
  <si>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</si>
  <si>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</si>
  <si>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</si>
  <si>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</si>
  <si>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</si>
  <si>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</si>
  <si>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</si>
  <si>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</si>
  <si>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</si>
  <si>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</si>
  <si>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</si>
  <si>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</si>
  <si>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</si>
  <si>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</si>
  <si>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</si>
  <si>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</si>
  <si>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</si>
  <si>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</si>
  <si>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</si>
  <si>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</si>
  <si>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</si>
  <si>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</si>
  <si>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</si>
  <si>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</si>
  <si>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</si>
  <si>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</si>
  <si>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</si>
  <si>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</si>
  <si>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</si>
  <si>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</si>
  <si>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</si>
  <si>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</si>
  <si>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</si>
  <si>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</si>
  <si>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</si>
  <si>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</si>
  <si>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</si>
  <si>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</si>
  <si>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</si>
  <si>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</si>
  <si>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</si>
  <si>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</si>
  <si>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</si>
  <si>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</si>
  <si>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</si>
  <si>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</si>
  <si>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</si>
  <si>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</si>
  <si>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</si>
  <si>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</si>
  <si>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</si>
  <si>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</si>
  <si>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</si>
  <si>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</si>
  <si>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</si>
  <si>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</si>
  <si>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</si>
  <si>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</si>
  <si>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</si>
  <si>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</si>
  <si>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</si>
  <si>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</si>
  <si>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</si>
  <si>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</si>
  <si>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</si>
  <si>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</si>
  <si>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</si>
  <si>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</si>
  <si>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</si>
  <si>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</si>
  <si>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</si>
  <si>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</si>
  <si>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</si>
  <si>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</si>
  <si>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</si>
  <si>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</si>
  <si>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</si>
  <si>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</si>
  <si>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</si>
  <si>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</si>
  <si>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</si>
  <si>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</si>
  <si>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</si>
  <si>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</si>
  <si>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</si>
  <si>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</si>
  <si>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</si>
  <si>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</si>
  <si>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</si>
  <si>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</si>
  <si>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</si>
  <si>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</si>
  <si>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</si>
  <si>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</si>
  <si>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</si>
  <si>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</si>
  <si>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</si>
  <si>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</si>
  <si>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</si>
  <si>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</si>
  <si>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</si>
  <si>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</si>
  <si>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</si>
  <si>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</si>
  <si>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</si>
  <si>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</si>
  <si>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</si>
  <si>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</si>
  <si>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</si>
  <si>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</si>
  <si>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</si>
  <si>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</si>
  <si>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</si>
  <si>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</si>
  <si>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</si>
  <si>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</si>
  <si>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</si>
  <si>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</si>
  <si>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</si>
  <si>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</si>
  <si>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</si>
  <si>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</si>
  <si>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</si>
  <si>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</si>
  <si>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</si>
  <si>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</si>
  <si>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</si>
  <si>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</si>
  <si>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</si>
  <si>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</si>
  <si>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</si>
  <si>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</si>
  <si>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</si>
  <si>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</si>
  <si>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</si>
  <si>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</si>
  <si>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</si>
  <si>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</si>
  <si>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</si>
  <si>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</si>
  <si>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</si>
  <si>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</si>
  <si>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</si>
  <si>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</si>
  <si>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</si>
  <si>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</si>
  <si>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</si>
  <si>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</si>
  <si>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</si>
  <si>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</si>
  <si>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</si>
  <si>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</si>
  <si>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</si>
  <si>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</si>
  <si>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</si>
  <si>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</si>
  <si>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</si>
  <si>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</si>
  <si>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</si>
  <si>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</si>
  <si>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</si>
  <si>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</si>
  <si>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</si>
  <si>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</si>
  <si>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</si>
  <si>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</si>
  <si>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</si>
  <si>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</si>
  <si>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</si>
  <si>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</si>
  <si>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</si>
  <si>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</si>
  <si>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</si>
  <si>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</si>
  <si>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</si>
  <si>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</si>
  <si>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</si>
  <si>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</si>
  <si>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</si>
  <si>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</si>
  <si>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</si>
  <si>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</si>
  <si>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</si>
  <si>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</si>
  <si>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</si>
  <si>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</si>
  <si>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</si>
  <si>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</si>
  <si>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</si>
  <si>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</si>
  <si>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</si>
  <si>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</si>
  <si>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</si>
  <si>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</si>
  <si>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</si>
  <si>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</si>
  <si>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</si>
  <si>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</si>
  <si>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</si>
  <si>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</si>
  <si>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</si>
  <si>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</si>
  <si>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</si>
  <si>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</si>
  <si>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</si>
  <si>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</si>
  <si>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</si>
  <si>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</si>
  <si>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</si>
  <si>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</si>
  <si>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</si>
  <si>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</si>
  <si>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</si>
  <si>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</si>
  <si>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</si>
  <si>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</si>
  <si>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</si>
  <si>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</si>
  <si>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</si>
  <si>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</si>
  <si>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</si>
  <si>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</si>
  <si>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</si>
  <si>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</si>
  <si>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</si>
  <si>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</si>
  <si>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</si>
  <si>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</si>
  <si>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</si>
  <si>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</si>
  <si>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</si>
  <si>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</si>
  <si>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</si>
  <si>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</si>
  <si>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</si>
  <si>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</si>
  <si>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</si>
  <si>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</si>
  <si>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</si>
  <si>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</si>
  <si>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</si>
  <si>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</si>
  <si>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</si>
  <si>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</si>
  <si>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</si>
  <si>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</si>
  <si>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</si>
  <si>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</si>
  <si>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</si>
  <si>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</si>
  <si>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</si>
  <si>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</si>
  <si>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</si>
  <si>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</si>
  <si>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</si>
  <si>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</si>
  <si>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</si>
  <si>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</si>
  <si>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</si>
  <si>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</si>
  <si>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</si>
  <si>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</si>
  <si>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</si>
  <si>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</si>
  <si>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</si>
  <si>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</si>
  <si>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</si>
  <si>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</si>
  <si>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</si>
  <si>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</si>
  <si>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</si>
  <si>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</si>
  <si>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</si>
  <si>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</si>
  <si>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</si>
  <si>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</si>
  <si>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</si>
  <si>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</si>
  <si>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</si>
  <si>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</si>
  <si>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</si>
  <si>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</si>
  <si>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</si>
  <si>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</si>
  <si>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</si>
  <si>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</si>
  <si>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</si>
  <si>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</si>
  <si>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</si>
  <si>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</si>
  <si>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</si>
  <si>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</si>
  <si>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</si>
  <si>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</si>
  <si>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</si>
  <si>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</si>
  <si>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</si>
  <si>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</si>
  <si>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</si>
  <si>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</si>
  <si>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</si>
  <si>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</si>
  <si>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</si>
  <si>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</si>
  <si>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</si>
  <si>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</si>
  <si>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</si>
  <si>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</si>
  <si>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</si>
  <si>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</si>
  <si>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</si>
  <si>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</si>
  <si>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</si>
  <si>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</si>
  <si>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</si>
  <si>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</si>
  <si>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</si>
  <si>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</si>
  <si>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</si>
  <si>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</si>
  <si>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</si>
  <si>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</si>
  <si>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</si>
  <si>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</si>
  <si>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</si>
  <si>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</si>
  <si>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</si>
  <si>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</si>
  <si>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</si>
  <si>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</si>
  <si>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</si>
  <si>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</si>
  <si>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</si>
  <si>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</si>
  <si>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</si>
  <si>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</si>
  <si>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</si>
  <si>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</si>
  <si>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</si>
  <si>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</si>
  <si>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</si>
  <si>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</si>
  <si>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</si>
  <si>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</si>
  <si>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</si>
  <si>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</si>
  <si>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</si>
  <si>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</si>
  <si>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</si>
  <si>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</si>
  <si>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</si>
  <si>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</si>
  <si>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</si>
  <si>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</si>
  <si>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</si>
  <si>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</si>
  <si>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</si>
  <si>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</si>
  <si>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</si>
  <si>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</si>
  <si>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</si>
  <si>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</si>
  <si>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</si>
  <si>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</si>
  <si>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</si>
  <si>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</si>
  <si>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</si>
  <si>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</si>
  <si>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</si>
  <si>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</si>
  <si>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</si>
  <si>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</si>
  <si>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</si>
  <si>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</si>
  <si>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</si>
  <si>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</si>
  <si>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</si>
  <si>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</si>
  <si>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</si>
  <si>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</si>
  <si>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</si>
  <si>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</si>
  <si>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</si>
  <si>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</si>
  <si>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</si>
  <si>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</si>
  <si>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</si>
  <si>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</si>
  <si>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</si>
  <si>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</si>
  <si>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</si>
  <si>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</si>
  <si>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</si>
  <si>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</si>
  <si>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</si>
  <si>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</si>
  <si>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</si>
  <si>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</si>
  <si>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</si>
  <si>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</si>
  <si>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</si>
  <si>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</si>
  <si>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</si>
  <si>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</si>
  <si>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</si>
  <si>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</si>
  <si>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</si>
  <si>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</si>
  <si>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</si>
  <si>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</si>
  <si>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</si>
  <si>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</si>
  <si>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</si>
  <si>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</si>
  <si>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</si>
  <si>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</si>
  <si>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</si>
  <si>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</si>
  <si>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</si>
  <si>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</si>
  <si>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</si>
  <si>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</si>
  <si>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</si>
  <si>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</si>
  <si>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</si>
  <si>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</si>
  <si>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</si>
  <si>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</si>
  <si>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</si>
  <si>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</si>
  <si>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</si>
  <si>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</si>
  <si>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</si>
  <si>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</si>
  <si>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</si>
  <si>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</si>
  <si>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</si>
  <si>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</si>
  <si>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</si>
  <si>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</si>
  <si>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</si>
  <si>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</si>
  <si>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</si>
  <si>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</si>
  <si>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</si>
  <si>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</si>
  <si>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</si>
  <si>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</si>
  <si>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</si>
  <si>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</si>
  <si>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</si>
  <si>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</si>
  <si>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</si>
  <si>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</si>
  <si>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</si>
  <si>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</si>
  <si>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</si>
  <si>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</si>
  <si>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</si>
  <si>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</si>
  <si>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</si>
  <si>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</si>
  <si>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</si>
  <si>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</si>
  <si>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</si>
  <si>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</si>
  <si>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</si>
  <si>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</si>
  <si>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</si>
  <si>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</si>
  <si>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</si>
  <si>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</si>
  <si>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</si>
  <si>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</si>
  <si>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</si>
  <si>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</si>
  <si>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</si>
  <si>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</si>
  <si>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</si>
  <si>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</si>
  <si>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</si>
  <si>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</si>
  <si>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</si>
  <si>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</si>
  <si>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</si>
  <si>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</si>
  <si>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</si>
  <si>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</si>
  <si>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</si>
  <si>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</si>
  <si>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</si>
  <si>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</si>
  <si>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</si>
  <si>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</si>
  <si>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</si>
  <si>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</si>
  <si>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</si>
  <si>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</si>
  <si>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</si>
  <si>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</si>
  <si>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</si>
  <si>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</si>
  <si>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</si>
  <si>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</si>
  <si>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</si>
  <si>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</si>
  <si>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</si>
  <si>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</si>
  <si>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</si>
  <si>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</si>
  <si>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</si>
  <si>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</si>
  <si>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</si>
  <si>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</si>
  <si>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</si>
  <si>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</si>
  <si>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</si>
  <si>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</si>
  <si>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</si>
  <si>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</si>
  <si>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</si>
  <si>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</si>
  <si>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</si>
  <si>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</si>
  <si>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</si>
  <si>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</si>
  <si>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</si>
  <si>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</si>
  <si>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</si>
  <si>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</si>
  <si>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</si>
  <si>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</si>
  <si>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</si>
  <si>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</si>
  <si>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</si>
  <si>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</si>
  <si>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</si>
  <si>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</si>
  <si>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</si>
  <si>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</si>
  <si>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</si>
  <si>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</si>
  <si>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</si>
  <si>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</si>
  <si>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</si>
  <si>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</si>
  <si>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</si>
  <si>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</si>
  <si>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</si>
  <si>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</si>
  <si>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</si>
  <si>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</si>
  <si>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</si>
  <si>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</si>
  <si>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</si>
  <si>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</si>
  <si>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</si>
  <si>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</si>
  <si>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</si>
  <si>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</si>
  <si>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</si>
  <si>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</si>
  <si>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</si>
  <si>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</si>
  <si>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</si>
  <si>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</si>
  <si>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</si>
  <si>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</si>
  <si>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</si>
  <si>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</si>
  <si>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</si>
  <si>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</si>
  <si>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</si>
  <si>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</si>
  <si>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</si>
  <si>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</si>
  <si>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</si>
  <si>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</si>
  <si>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</si>
  <si>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</si>
  <si>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</si>
  <si>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</si>
  <si>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</si>
  <si>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</si>
  <si>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</si>
  <si>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</si>
  <si>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</si>
  <si>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</si>
  <si>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</si>
  <si>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</si>
  <si>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</si>
  <si>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</si>
  <si>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</si>
  <si>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</si>
  <si>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</si>
  <si>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</si>
  <si>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</si>
  <si>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</si>
  <si>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</si>
  <si>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</si>
  <si>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</si>
  <si>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</si>
  <si>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</si>
  <si>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</si>
  <si>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</si>
  <si>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</si>
  <si>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</si>
  <si>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</si>
  <si>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</si>
  <si>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</si>
  <si>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</si>
  <si>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</si>
  <si>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</si>
  <si>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</si>
  <si>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</si>
  <si>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</si>
  <si>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</si>
  <si>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</si>
  <si>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</si>
  <si>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</si>
  <si>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</si>
  <si>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</si>
  <si>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</si>
  <si>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</si>
  <si>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</si>
  <si>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</si>
  <si>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</si>
  <si>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</si>
  <si>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</si>
  <si>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</si>
  <si>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</si>
  <si>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</si>
  <si>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</si>
  <si>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</si>
  <si>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</si>
  <si>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</si>
  <si>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</si>
  <si>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</si>
  <si>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</si>
  <si>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</si>
  <si>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</si>
  <si>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</si>
  <si>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</si>
  <si>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</si>
  <si>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</si>
  <si>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</si>
  <si>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</si>
  <si>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</si>
  <si>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</si>
  <si>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</si>
  <si>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</si>
  <si>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</si>
  <si>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</si>
  <si>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</si>
  <si>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</si>
  <si>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</si>
  <si>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</si>
  <si>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</si>
  <si>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</si>
  <si>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</si>
  <si>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</si>
  <si>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</si>
  <si>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</si>
  <si>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</si>
  <si>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</si>
  <si>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</si>
  <si>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</si>
  <si>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</si>
  <si>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</si>
  <si>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</si>
  <si>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</si>
  <si>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</si>
  <si>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</si>
  <si>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</si>
  <si>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</si>
  <si>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</si>
  <si>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</si>
  <si>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</si>
  <si>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</si>
  <si>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</si>
  <si>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</si>
  <si>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</si>
  <si>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</si>
  <si>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</si>
  <si>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</si>
  <si>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</si>
  <si>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</si>
  <si>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</si>
  <si>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</si>
  <si>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</si>
  <si>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</si>
  <si>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</si>
  <si>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</si>
  <si>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</si>
  <si>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</si>
  <si>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</si>
  <si>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</si>
  <si>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</si>
  <si>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</si>
  <si>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</si>
  <si>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</si>
  <si>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</si>
  <si>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</si>
  <si>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</si>
  <si>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</si>
  <si>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</si>
  <si>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</si>
  <si>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</si>
  <si>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</si>
  <si>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</si>
  <si>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</si>
  <si>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</si>
  <si>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</si>
  <si>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</si>
  <si>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</si>
  <si>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</si>
  <si>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</si>
  <si>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</si>
  <si>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</si>
  <si>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</si>
  <si>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</si>
  <si>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</si>
  <si>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</si>
  <si>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</si>
  <si>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</si>
  <si>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</si>
  <si>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</si>
  <si>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</si>
  <si>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</si>
  <si>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</si>
  <si>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</si>
  <si>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</si>
  <si>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</si>
  <si>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</si>
  <si>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</si>
  <si>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</si>
  <si>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</si>
  <si>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</si>
  <si>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</si>
  <si>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</si>
  <si>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</si>
  <si>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</si>
  <si>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</si>
  <si>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</si>
  <si>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</si>
  <si>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</si>
  <si>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</si>
  <si>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</si>
  <si>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</si>
  <si>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</si>
  <si>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</si>
  <si>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</si>
  <si>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</si>
  <si>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</si>
  <si>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</si>
  <si>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</si>
  <si>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</si>
  <si>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</si>
  <si>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</si>
  <si>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</si>
  <si>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</si>
  <si>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</si>
  <si>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</si>
  <si>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</si>
  <si>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</si>
  <si>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</si>
  <si>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</si>
  <si>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</si>
  <si>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</si>
  <si>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</si>
  <si>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</si>
  <si>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</si>
  <si>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</si>
  <si>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</si>
  <si>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</si>
  <si>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</si>
  <si>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</si>
  <si>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</si>
  <si>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</si>
  <si>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</si>
  <si>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</si>
  <si>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</si>
  <si>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</si>
  <si>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</si>
  <si>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</si>
  <si>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</si>
  <si>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</si>
  <si>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</si>
  <si>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</si>
  <si>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</si>
  <si>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</si>
  <si>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</si>
  <si>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</si>
  <si>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</si>
  <si>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</si>
  <si>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</si>
  <si>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</si>
  <si>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</si>
  <si>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</si>
  <si>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</si>
  <si>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</si>
  <si>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</si>
  <si>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</si>
  <si>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</si>
  <si>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</si>
  <si>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</si>
  <si>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</si>
  <si>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</si>
  <si>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</si>
  <si>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</si>
  <si>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</si>
  <si>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</si>
  <si>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</si>
  <si>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</si>
  <si>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</si>
  <si>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</si>
  <si>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</si>
  <si>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</si>
  <si>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</si>
  <si>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</si>
  <si>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</si>
  <si>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</si>
  <si>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</si>
  <si>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</si>
  <si>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</si>
  <si>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</si>
  <si>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</si>
  <si>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</si>
  <si>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</si>
  <si>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</si>
  <si>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</si>
  <si>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</si>
  <si>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</si>
  <si>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</si>
  <si>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</si>
  <si>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</si>
  <si>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</si>
  <si>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</si>
  <si>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</si>
  <si>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</si>
  <si>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</si>
  <si>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</si>
  <si>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</si>
  <si>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</si>
  <si>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</si>
  <si>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</si>
  <si>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</si>
  <si>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</si>
  <si>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</si>
  <si>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</si>
  <si>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</si>
  <si>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</si>
  <si>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</si>
  <si>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</si>
  <si>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</si>
  <si>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</si>
  <si>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</si>
  <si>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</si>
  <si>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</si>
  <si>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</si>
  <si>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</si>
  <si>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</si>
  <si>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</si>
  <si>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</si>
  <si>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</si>
  <si>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</si>
  <si>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</si>
  <si>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</si>
  <si>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</si>
  <si>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</si>
  <si>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</si>
  <si>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</si>
  <si>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</si>
  <si>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</si>
  <si>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</si>
  <si>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</si>
  <si>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</si>
  <si>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</si>
  <si>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</si>
  <si>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</si>
  <si>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</si>
  <si>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</si>
  <si>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</si>
  <si>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</si>
  <si>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</si>
  <si>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</si>
  <si>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</si>
  <si>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</si>
  <si>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</si>
  <si>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</si>
  <si>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</si>
  <si>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</si>
  <si>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</si>
  <si>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</si>
  <si>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</si>
  <si>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</si>
  <si>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Maslačak, Belišće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</si>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</sst>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1277108.8</v>
      </c>
      <c r="D2" s="7">
        <f>'PR-RAS'!E6</f>
        <v>1897181.53</v>
      </c>
      <c r="E2" s="7">
        <v>0</v>
      </c>
      <c r="F2" s="7">
        <v>0</v>
      </c>
      <c r="G2" s="8">
        <f t="shared" ref="G2:G274" si="0">(B2/1000)*(C2*1+D2*2)</f>
        <v>5071.4718600000006</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393513.94</v>
      </c>
      <c r="D45" s="2">
        <f>'PR-RAS'!E49</f>
        <v>595974.18999999994</v>
      </c>
      <c r="E45" s="2">
        <v>0</v>
      </c>
      <c r="F45" s="2">
        <v>0</v>
      </c>
      <c r="G45" s="3">
        <f t="shared" si="0"/>
        <v>69760.342079999988</v>
      </c>
      <c r="H45" s="3">
        <f t="shared" si="1"/>
        <v>0.24999999994179234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362506.38</v>
      </c>
      <c r="D64" s="2">
        <f>'PR-RAS'!E68</f>
        <v>595974.18999999994</v>
      </c>
      <c r="E64" s="2">
        <v>0</v>
      </c>
      <c r="F64" s="2">
        <v>0</v>
      </c>
      <c r="G64" s="3">
        <f t="shared" si="0"/>
        <v>97930.649879999983</v>
      </c>
      <c r="H64" s="3">
        <f t="shared" si="1"/>
        <v>0.56999999994877726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362506.38</v>
      </c>
      <c r="D65" s="2">
        <f>'PR-RAS'!E69</f>
        <v>595974.18999999994</v>
      </c>
      <c r="E65" s="2">
        <v>0</v>
      </c>
      <c r="F65" s="2">
        <v>0</v>
      </c>
      <c r="G65" s="3">
        <f t="shared" si="0"/>
        <v>99485.10463999999</v>
      </c>
      <c r="H65" s="3">
        <f t="shared" si="1"/>
        <v>0.56999999994877726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31007.56</v>
      </c>
      <c r="D70" s="2">
        <f>'PR-RAS'!E74</f>
        <v>0</v>
      </c>
      <c r="E70" s="2">
        <v>0</v>
      </c>
      <c r="F70" s="2">
        <v>0</v>
      </c>
      <c r="G70" s="3">
        <f t="shared" si="0"/>
        <v>2139.5216400000004</v>
      </c>
      <c r="H70" s="3">
        <f t="shared" si="1"/>
        <v>0.43999999999869033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27372.560000000001</v>
      </c>
      <c r="D71" s="2">
        <f>'PR-RAS'!E75</f>
        <v>0</v>
      </c>
      <c r="E71" s="2">
        <v>0</v>
      </c>
      <c r="F71" s="2">
        <v>0</v>
      </c>
      <c r="G71" s="3">
        <f t="shared" si="0"/>
        <v>1916.0792000000004</v>
      </c>
      <c r="H71" s="3">
        <f t="shared" si="1"/>
        <v>0.43999999999869033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3635</v>
      </c>
      <c r="D72" s="2">
        <f>'PR-RAS'!E76</f>
        <v>0</v>
      </c>
      <c r="E72" s="2">
        <v>0</v>
      </c>
      <c r="F72" s="2">
        <v>0</v>
      </c>
      <c r="G72" s="3">
        <f t="shared" si="0"/>
        <v>258.08499999999998</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0.12</v>
      </c>
      <c r="E78" s="2">
        <v>0</v>
      </c>
      <c r="F78" s="2">
        <v>0</v>
      </c>
      <c r="G78" s="3">
        <f t="shared" si="0"/>
        <v>2.5409999999999995E-2</v>
      </c>
      <c r="H78" s="3">
        <f t="shared" si="1"/>
        <v>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0.12</v>
      </c>
      <c r="E79" s="2">
        <v>0</v>
      </c>
      <c r="F79" s="2">
        <v>0</v>
      </c>
      <c r="G79" s="3">
        <f t="shared" si="0"/>
        <v>2.5739999999999996E-2</v>
      </c>
      <c r="H79" s="3">
        <f t="shared" si="1"/>
        <v>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0.12</v>
      </c>
      <c r="E81" s="2">
        <v>0</v>
      </c>
      <c r="F81" s="2">
        <v>0</v>
      </c>
      <c r="G81" s="3">
        <f t="shared" si="0"/>
        <v>2.6399999999999996E-2</v>
      </c>
      <c r="H81" s="3">
        <f t="shared" si="1"/>
        <v>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79318.179999999993</v>
      </c>
      <c r="D102" s="2">
        <f>'PR-RAS'!E106</f>
        <v>174103.13</v>
      </c>
      <c r="E102" s="2">
        <v>0</v>
      </c>
      <c r="F102" s="2">
        <v>0</v>
      </c>
      <c r="G102" s="3">
        <f t="shared" si="0"/>
        <v>43179.968440000004</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79318.179999999993</v>
      </c>
      <c r="D108" s="2">
        <f>'PR-RAS'!E112</f>
        <v>174103.13</v>
      </c>
      <c r="E108" s="2">
        <v>0</v>
      </c>
      <c r="F108" s="2">
        <v>0</v>
      </c>
      <c r="G108" s="3">
        <f t="shared" si="0"/>
        <v>45745.115079999996</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79318.179999999993</v>
      </c>
      <c r="D113" s="2">
        <f>'PR-RAS'!E117</f>
        <v>174103.13</v>
      </c>
      <c r="E113" s="2">
        <v>0</v>
      </c>
      <c r="F113" s="2">
        <v>0</v>
      </c>
      <c r="G113" s="3">
        <f t="shared" si="0"/>
        <v>47882.737280000001</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898.50000000000011</v>
      </c>
      <c r="D121" s="2">
        <f>'PR-RAS'!E125</f>
        <v>0</v>
      </c>
      <c r="E121" s="2">
        <v>0</v>
      </c>
      <c r="F121" s="2">
        <v>0</v>
      </c>
      <c r="G121" s="3">
        <f t="shared" si="0"/>
        <v>107.82000000000001</v>
      </c>
      <c r="H121" s="3">
        <f t="shared" si="1"/>
        <v>0.49999999999988631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81.58</v>
      </c>
      <c r="D122" s="2">
        <f>'PR-RAS'!E126</f>
        <v>0</v>
      </c>
      <c r="E122" s="2">
        <v>0</v>
      </c>
      <c r="F122" s="2">
        <v>0</v>
      </c>
      <c r="G122" s="3">
        <f t="shared" si="0"/>
        <v>9.871179999999999</v>
      </c>
      <c r="H122" s="3">
        <f t="shared" si="1"/>
        <v>0.42000000000000171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81.58</v>
      </c>
      <c r="D123" s="2">
        <f>'PR-RAS'!E127</f>
        <v>0</v>
      </c>
      <c r="E123" s="2">
        <v>0</v>
      </c>
      <c r="F123" s="2">
        <v>0</v>
      </c>
      <c r="G123" s="3">
        <f t="shared" si="0"/>
        <v>9.9527599999999996</v>
      </c>
      <c r="H123" s="3">
        <f t="shared" si="1"/>
        <v>0.42000000000000171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816.92000000000007</v>
      </c>
      <c r="D125" s="2">
        <f>'PR-RAS'!E129</f>
        <v>0</v>
      </c>
      <c r="E125" s="2">
        <v>0</v>
      </c>
      <c r="F125" s="2">
        <v>0</v>
      </c>
      <c r="G125" s="3">
        <f t="shared" si="0"/>
        <v>101.29808000000001</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321.25</v>
      </c>
      <c r="D126" s="2">
        <f>'PR-RAS'!E130</f>
        <v>0</v>
      </c>
      <c r="E126" s="2">
        <v>0</v>
      </c>
      <c r="F126" s="2">
        <v>0</v>
      </c>
      <c r="G126" s="3">
        <f t="shared" si="0"/>
        <v>40.15625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495.67</v>
      </c>
      <c r="D127" s="2">
        <f>'PR-RAS'!E131</f>
        <v>0</v>
      </c>
      <c r="E127" s="2">
        <v>0</v>
      </c>
      <c r="F127" s="2">
        <v>0</v>
      </c>
      <c r="G127" s="3">
        <f t="shared" si="0"/>
        <v>62.454419999999999</v>
      </c>
      <c r="H127" s="3">
        <f t="shared" si="1"/>
        <v>0.32999999999998408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803378.09</v>
      </c>
      <c r="D130" s="2">
        <f>'PR-RAS'!E134</f>
        <v>1127104.0900000001</v>
      </c>
      <c r="E130" s="2">
        <v>0</v>
      </c>
      <c r="F130" s="2">
        <v>0</v>
      </c>
      <c r="G130" s="3">
        <f t="shared" si="0"/>
        <v>394428.62883</v>
      </c>
      <c r="H130" s="3">
        <f t="shared" si="1"/>
        <v>0.18000000005122274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803378.09</v>
      </c>
      <c r="D131" s="2">
        <f>'PR-RAS'!E135</f>
        <v>1127104.0900000001</v>
      </c>
      <c r="E131" s="2">
        <v>0</v>
      </c>
      <c r="F131" s="2">
        <v>0</v>
      </c>
      <c r="G131" s="3">
        <f t="shared" si="0"/>
        <v>397486.21510000003</v>
      </c>
      <c r="H131" s="3">
        <f t="shared" si="1"/>
        <v>0.18000000005122274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803378.09</v>
      </c>
      <c r="D132" s="2">
        <f>'PR-RAS'!E136</f>
        <v>1110345.32</v>
      </c>
      <c r="E132" s="2">
        <v>0</v>
      </c>
      <c r="F132" s="2">
        <v>0</v>
      </c>
      <c r="G132" s="3">
        <f t="shared" si="0"/>
        <v>396153.00362999999</v>
      </c>
      <c r="H132" s="3">
        <f t="shared" si="1"/>
        <v>0.41000000003259629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16758.77</v>
      </c>
      <c r="E133" s="2">
        <v>0</v>
      </c>
      <c r="F133" s="2">
        <v>0</v>
      </c>
      <c r="G133" s="3">
        <f t="shared" si="0"/>
        <v>4424.3152800000007</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1263282</v>
      </c>
      <c r="D148" s="2">
        <f>'PR-RAS'!E152</f>
        <v>2017969.2899999998</v>
      </c>
      <c r="E148" s="2">
        <v>0</v>
      </c>
      <c r="F148" s="2">
        <v>0</v>
      </c>
      <c r="G148" s="3">
        <f t="shared" si="0"/>
        <v>778985.42525999993</v>
      </c>
      <c r="H148" s="3">
        <f t="shared" si="1"/>
        <v>0.28999999980442226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1038508.01</v>
      </c>
      <c r="D149" s="2">
        <f>'PR-RAS'!E153</f>
        <v>1734850.94</v>
      </c>
      <c r="E149" s="2">
        <v>0</v>
      </c>
      <c r="F149" s="2">
        <v>0</v>
      </c>
      <c r="G149" s="3">
        <f t="shared" si="0"/>
        <v>667215.06371999986</v>
      </c>
      <c r="H149" s="3">
        <f t="shared" si="1"/>
        <v>7.000000006519258E-2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809602.77</v>
      </c>
      <c r="D150" s="2">
        <f>'PR-RAS'!E154</f>
        <v>1405195.42</v>
      </c>
      <c r="E150" s="2">
        <v>0</v>
      </c>
      <c r="F150" s="2">
        <v>0</v>
      </c>
      <c r="G150" s="3">
        <f t="shared" si="0"/>
        <v>539379.04788999993</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809602.77</v>
      </c>
      <c r="D151" s="2">
        <f>'PR-RAS'!E155</f>
        <v>1405195.42</v>
      </c>
      <c r="E151" s="2">
        <v>0</v>
      </c>
      <c r="F151" s="2">
        <v>0</v>
      </c>
      <c r="G151" s="3">
        <f t="shared" si="0"/>
        <v>542999.04149999993</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108596.56</v>
      </c>
      <c r="D155" s="2">
        <f>'PR-RAS'!E159</f>
        <v>120325.39</v>
      </c>
      <c r="E155" s="2">
        <v>0</v>
      </c>
      <c r="F155" s="2">
        <v>0</v>
      </c>
      <c r="G155" s="3">
        <f t="shared" si="0"/>
        <v>53784.090359999995</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120308.68</v>
      </c>
      <c r="D156" s="2">
        <f>'PR-RAS'!E160</f>
        <v>209330.13</v>
      </c>
      <c r="E156" s="2">
        <v>0</v>
      </c>
      <c r="F156" s="2">
        <v>0</v>
      </c>
      <c r="G156" s="3">
        <f t="shared" si="0"/>
        <v>83540.185699999987</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120308.68</v>
      </c>
      <c r="D158" s="2">
        <f>'PR-RAS'!E162</f>
        <v>209330.13</v>
      </c>
      <c r="E158" s="2">
        <v>0</v>
      </c>
      <c r="F158" s="2">
        <v>0</v>
      </c>
      <c r="G158" s="3">
        <f t="shared" si="0"/>
        <v>84618.123579999985</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223088.91</v>
      </c>
      <c r="D160" s="2">
        <f>'PR-RAS'!E164</f>
        <v>281080.11</v>
      </c>
      <c r="E160" s="2">
        <v>0</v>
      </c>
      <c r="F160" s="2">
        <v>0</v>
      </c>
      <c r="G160" s="3">
        <f t="shared" si="0"/>
        <v>124854.61167</v>
      </c>
      <c r="H160" s="3">
        <f t="shared" si="1"/>
        <v>0.1999999999825377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24462.920000000002</v>
      </c>
      <c r="D161" s="2">
        <f>'PR-RAS'!E165</f>
        <v>46441.13</v>
      </c>
      <c r="E161" s="2">
        <v>0</v>
      </c>
      <c r="F161" s="2">
        <v>0</v>
      </c>
      <c r="G161" s="3">
        <f t="shared" si="0"/>
        <v>18775.228800000001</v>
      </c>
      <c r="H161" s="3">
        <f t="shared" si="1"/>
        <v>0.20999999999548891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80.599999999999994</v>
      </c>
      <c r="E162" s="2">
        <v>0</v>
      </c>
      <c r="F162" s="2">
        <v>0</v>
      </c>
      <c r="G162" s="3">
        <f t="shared" si="0"/>
        <v>25.953199999999999</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23221.38</v>
      </c>
      <c r="D163" s="2">
        <f>'PR-RAS'!E167</f>
        <v>44007.79</v>
      </c>
      <c r="E163" s="2">
        <v>0</v>
      </c>
      <c r="F163" s="2">
        <v>0</v>
      </c>
      <c r="G163" s="3">
        <f t="shared" si="0"/>
        <v>18020.38752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1241.54</v>
      </c>
      <c r="D164" s="2">
        <f>'PR-RAS'!E168</f>
        <v>2352.7399999999998</v>
      </c>
      <c r="E164" s="2">
        <v>0</v>
      </c>
      <c r="F164" s="2">
        <v>0</v>
      </c>
      <c r="G164" s="3">
        <f t="shared" si="0"/>
        <v>969.36425999999994</v>
      </c>
      <c r="H164" s="3">
        <f t="shared" si="1"/>
        <v>0.72000000000025466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114908.37000000001</v>
      </c>
      <c r="D166" s="2">
        <f>'PR-RAS'!E170</f>
        <v>141586.46999999997</v>
      </c>
      <c r="E166" s="2">
        <v>0</v>
      </c>
      <c r="F166" s="2">
        <v>0</v>
      </c>
      <c r="G166" s="3">
        <f t="shared" si="0"/>
        <v>65683.41614999999</v>
      </c>
      <c r="H166" s="3">
        <f t="shared" si="1"/>
        <v>0.83999999998195563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27574.23</v>
      </c>
      <c r="D167" s="2">
        <f>'PR-RAS'!E171</f>
        <v>30789.61</v>
      </c>
      <c r="E167" s="2">
        <v>0</v>
      </c>
      <c r="F167" s="2">
        <v>0</v>
      </c>
      <c r="G167" s="3">
        <f t="shared" si="0"/>
        <v>14799.4727</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63915.63</v>
      </c>
      <c r="D168" s="2">
        <f>'PR-RAS'!E172</f>
        <v>82522.009999999995</v>
      </c>
      <c r="E168" s="2">
        <v>0</v>
      </c>
      <c r="F168" s="2">
        <v>0</v>
      </c>
      <c r="G168" s="3">
        <f t="shared" si="0"/>
        <v>38236.261550000003</v>
      </c>
      <c r="H168" s="3">
        <f t="shared" si="1"/>
        <v>0.37999999999738066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18228.93</v>
      </c>
      <c r="D169" s="2">
        <f>'PR-RAS'!E173</f>
        <v>22587.93</v>
      </c>
      <c r="E169" s="2">
        <v>0</v>
      </c>
      <c r="F169" s="2">
        <v>0</v>
      </c>
      <c r="G169" s="3">
        <f t="shared" si="0"/>
        <v>10652.004720000001</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2647.19</v>
      </c>
      <c r="D170" s="2">
        <f>'PR-RAS'!E174</f>
        <v>3210.49</v>
      </c>
      <c r="E170" s="2">
        <v>0</v>
      </c>
      <c r="F170" s="2">
        <v>0</v>
      </c>
      <c r="G170" s="3">
        <f t="shared" si="0"/>
        <v>1532.5207300000002</v>
      </c>
      <c r="H170" s="3">
        <f t="shared" si="1"/>
        <v>0.67999999999983629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1915.89</v>
      </c>
      <c r="D171" s="2">
        <f>'PR-RAS'!E175</f>
        <v>2476.4299999999998</v>
      </c>
      <c r="E171" s="2">
        <v>0</v>
      </c>
      <c r="F171" s="2">
        <v>0</v>
      </c>
      <c r="G171" s="3">
        <f t="shared" si="0"/>
        <v>1167.6875</v>
      </c>
      <c r="H171" s="3">
        <f t="shared" si="1"/>
        <v>0.53999999999973625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626.5</v>
      </c>
      <c r="D173" s="2">
        <f>'PR-RAS'!E177</f>
        <v>0</v>
      </c>
      <c r="E173" s="2">
        <v>0</v>
      </c>
      <c r="F173" s="2">
        <v>0</v>
      </c>
      <c r="G173" s="3">
        <f t="shared" si="0"/>
        <v>107.758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68940.89</v>
      </c>
      <c r="D174" s="2">
        <f>'PR-RAS'!E178</f>
        <v>77802.36</v>
      </c>
      <c r="E174" s="2">
        <v>0</v>
      </c>
      <c r="F174" s="2">
        <v>0</v>
      </c>
      <c r="G174" s="3">
        <f t="shared" si="0"/>
        <v>38846.390529999997</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1349.44</v>
      </c>
      <c r="D175" s="2">
        <f>'PR-RAS'!E179</f>
        <v>1647.93</v>
      </c>
      <c r="E175" s="2">
        <v>0</v>
      </c>
      <c r="F175" s="2">
        <v>0</v>
      </c>
      <c r="G175" s="3">
        <f t="shared" si="0"/>
        <v>808.28219999999999</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8736.4699999999993</v>
      </c>
      <c r="D176" s="2">
        <f>'PR-RAS'!E180</f>
        <v>8567.8700000000008</v>
      </c>
      <c r="E176" s="2">
        <v>0</v>
      </c>
      <c r="F176" s="2">
        <v>0</v>
      </c>
      <c r="G176" s="3">
        <f t="shared" si="0"/>
        <v>4527.6367499999997</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1172.32</v>
      </c>
      <c r="E177" s="2">
        <v>0</v>
      </c>
      <c r="F177" s="2">
        <v>0</v>
      </c>
      <c r="G177" s="3">
        <f t="shared" si="0"/>
        <v>457.51551999999998</v>
      </c>
      <c r="H177" s="3">
        <f t="shared" si="1"/>
        <v>0.43999999999994088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7252.23</v>
      </c>
      <c r="D178" s="2">
        <f>'PR-RAS'!E182</f>
        <v>8463.7000000000007</v>
      </c>
      <c r="E178" s="2">
        <v>0</v>
      </c>
      <c r="F178" s="2">
        <v>0</v>
      </c>
      <c r="G178" s="3">
        <f t="shared" si="0"/>
        <v>4279.7945099999997</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432.5</v>
      </c>
      <c r="E179" s="2">
        <v>0</v>
      </c>
      <c r="F179" s="2">
        <v>0</v>
      </c>
      <c r="G179" s="3">
        <f t="shared" si="0"/>
        <v>153.97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3411.67</v>
      </c>
      <c r="D180" s="2">
        <f>'PR-RAS'!E184</f>
        <v>4676.09</v>
      </c>
      <c r="E180" s="2">
        <v>0</v>
      </c>
      <c r="F180" s="2">
        <v>0</v>
      </c>
      <c r="G180" s="3">
        <f t="shared" si="0"/>
        <v>2284.7291500000001</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25591.45</v>
      </c>
      <c r="D181" s="2">
        <f>'PR-RAS'!E185</f>
        <v>22568.63</v>
      </c>
      <c r="E181" s="2">
        <v>0</v>
      </c>
      <c r="F181" s="2">
        <v>0</v>
      </c>
      <c r="G181" s="3">
        <f t="shared" si="0"/>
        <v>12731.167800000001</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10268.67</v>
      </c>
      <c r="D182" s="2">
        <f>'PR-RAS'!E186</f>
        <v>10248</v>
      </c>
      <c r="E182" s="2">
        <v>0</v>
      </c>
      <c r="F182" s="2">
        <v>0</v>
      </c>
      <c r="G182" s="3">
        <f t="shared" si="0"/>
        <v>5568.4052699999993</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12076.08</v>
      </c>
      <c r="D183" s="2">
        <f>'PR-RAS'!E187</f>
        <v>20025.32</v>
      </c>
      <c r="E183" s="2">
        <v>0</v>
      </c>
      <c r="F183" s="2">
        <v>0</v>
      </c>
      <c r="G183" s="3">
        <f t="shared" si="0"/>
        <v>9487.0630399999991</v>
      </c>
      <c r="H183" s="3">
        <f t="shared" si="1"/>
        <v>0.3999999999996362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14776.73</v>
      </c>
      <c r="D190" s="2">
        <f>'PR-RAS'!E194</f>
        <v>15250.15</v>
      </c>
      <c r="E190" s="2">
        <v>0</v>
      </c>
      <c r="F190" s="2">
        <v>0</v>
      </c>
      <c r="G190" s="3">
        <f t="shared" si="0"/>
        <v>8557.3586699999996</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7240.44</v>
      </c>
      <c r="D191" s="2">
        <f>'PR-RAS'!E195</f>
        <v>8148.34</v>
      </c>
      <c r="E191" s="2">
        <v>0</v>
      </c>
      <c r="F191" s="2">
        <v>0</v>
      </c>
      <c r="G191" s="3">
        <f t="shared" si="0"/>
        <v>4472.0527999999995</v>
      </c>
      <c r="H191" s="3">
        <f t="shared" si="1"/>
        <v>0.77999999999974534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3018.96</v>
      </c>
      <c r="D192" s="2">
        <f>'PR-RAS'!E196</f>
        <v>1902.92</v>
      </c>
      <c r="E192" s="2">
        <v>0</v>
      </c>
      <c r="F192" s="2">
        <v>0</v>
      </c>
      <c r="G192" s="3">
        <f t="shared" si="0"/>
        <v>1303.5368000000001</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340.36</v>
      </c>
      <c r="D193" s="2">
        <f>'PR-RAS'!E197</f>
        <v>652.16999999999996</v>
      </c>
      <c r="E193" s="2">
        <v>0</v>
      </c>
      <c r="F193" s="2">
        <v>0</v>
      </c>
      <c r="G193" s="3">
        <f t="shared" si="0"/>
        <v>315.7824</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4155.95</v>
      </c>
      <c r="D195" s="2">
        <f>'PR-RAS'!E199</f>
        <v>4395.41</v>
      </c>
      <c r="E195" s="2">
        <v>0</v>
      </c>
      <c r="F195" s="2">
        <v>0</v>
      </c>
      <c r="G195" s="3">
        <f t="shared" si="0"/>
        <v>2511.6733800000002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21.02</v>
      </c>
      <c r="D197" s="2">
        <f>'PR-RAS'!E201</f>
        <v>151.31</v>
      </c>
      <c r="E197" s="2">
        <v>0</v>
      </c>
      <c r="F197" s="2">
        <v>0</v>
      </c>
      <c r="G197" s="3">
        <f t="shared" si="0"/>
        <v>63.433439999999997</v>
      </c>
      <c r="H197" s="3">
        <f t="shared" si="1"/>
        <v>0.33000000000000185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1685.08</v>
      </c>
      <c r="D198" s="2">
        <f>'PR-RAS'!E202</f>
        <v>2038.24</v>
      </c>
      <c r="E198" s="2">
        <v>0</v>
      </c>
      <c r="F198" s="2">
        <v>0</v>
      </c>
      <c r="G198" s="3">
        <f t="shared" si="0"/>
        <v>1135.0273199999999</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1685.08</v>
      </c>
      <c r="D212" s="2">
        <f>'PR-RAS'!E216</f>
        <v>2038.24</v>
      </c>
      <c r="E212" s="2">
        <v>0</v>
      </c>
      <c r="F212" s="2">
        <v>0</v>
      </c>
      <c r="G212" s="3">
        <f t="shared" si="0"/>
        <v>1215.6891599999999</v>
      </c>
      <c r="H212" s="3">
        <f t="shared" si="1"/>
        <v>0.31999999999993634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1685.08</v>
      </c>
      <c r="D213" s="2">
        <f>'PR-RAS'!E217</f>
        <v>1950.53</v>
      </c>
      <c r="E213" s="2">
        <v>0</v>
      </c>
      <c r="F213" s="2">
        <v>0</v>
      </c>
      <c r="G213" s="3">
        <f t="shared" si="0"/>
        <v>1184.2616799999998</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87.71</v>
      </c>
      <c r="E215" s="2">
        <v>0</v>
      </c>
      <c r="F215" s="2">
        <v>0</v>
      </c>
      <c r="G215" s="3">
        <f t="shared" si="0"/>
        <v>37.539879999999997</v>
      </c>
      <c r="H215" s="3">
        <f t="shared" si="1"/>
        <v>0.29000000000000625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1263282</v>
      </c>
      <c r="D295" s="2">
        <f>'PR-RAS'!E299</f>
        <v>2017969.2899999998</v>
      </c>
      <c r="E295" s="2">
        <v>0</v>
      </c>
      <c r="F295" s="2">
        <v>0</v>
      </c>
      <c r="G295" s="3">
        <f t="shared" si="12"/>
        <v>1557970.8505199999</v>
      </c>
      <c r="H295" s="3">
        <f t="shared" si="13"/>
        <v>0.28999999980442226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13826.800000000047</v>
      </c>
      <c r="D296" s="2">
        <f>'PR-RAS'!E300</f>
        <v>0</v>
      </c>
      <c r="E296" s="2">
        <v>0</v>
      </c>
      <c r="F296" s="2">
        <v>0</v>
      </c>
      <c r="G296" s="3">
        <f t="shared" si="12"/>
        <v>4078.9060000000136</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120787.75999999978</v>
      </c>
      <c r="E297" s="2">
        <v>0</v>
      </c>
      <c r="F297" s="2">
        <v>0</v>
      </c>
      <c r="G297" s="3">
        <f t="shared" si="12"/>
        <v>71506.353919999863</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49158.41</v>
      </c>
      <c r="D299" s="2">
        <f>'PR-RAS'!E303</f>
        <v>39462.28</v>
      </c>
      <c r="E299" s="2">
        <v>0</v>
      </c>
      <c r="F299" s="2">
        <v>0</v>
      </c>
      <c r="G299" s="3">
        <f t="shared" si="12"/>
        <v>38168.725059999997</v>
      </c>
      <c r="H299" s="3">
        <f t="shared" si="13"/>
        <v>0.69000000000232831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9546.1</v>
      </c>
      <c r="D300" s="2">
        <f>'PR-RAS'!E304</f>
        <v>40475.82</v>
      </c>
      <c r="E300" s="2">
        <v>0</v>
      </c>
      <c r="F300" s="2">
        <v>0</v>
      </c>
      <c r="G300" s="3">
        <f t="shared" si="12"/>
        <v>27058.824260000001</v>
      </c>
      <c r="H300" s="3">
        <f t="shared" si="13"/>
        <v>0.28000000000065484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4130.67</v>
      </c>
      <c r="D355" s="2">
        <f>'PR-RAS'!E360</f>
        <v>17249.760000000002</v>
      </c>
      <c r="E355" s="2">
        <v>0</v>
      </c>
      <c r="F355" s="2">
        <v>0</v>
      </c>
      <c r="G355" s="3">
        <f t="shared" si="12"/>
        <v>13675.08726</v>
      </c>
      <c r="H355" s="3">
        <f t="shared" si="13"/>
        <v>0.56999999999788997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4130.67</v>
      </c>
      <c r="D368" s="2">
        <f>'PR-RAS'!E373</f>
        <v>17249.760000000002</v>
      </c>
      <c r="E368" s="2">
        <v>0</v>
      </c>
      <c r="F368" s="2">
        <v>0</v>
      </c>
      <c r="G368" s="3">
        <f t="shared" si="12"/>
        <v>14177.27973</v>
      </c>
      <c r="H368" s="3">
        <f t="shared" si="13"/>
        <v>0.56999999999788997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4130.67</v>
      </c>
      <c r="D374" s="2">
        <f>'PR-RAS'!E379</f>
        <v>17249.760000000002</v>
      </c>
      <c r="E374" s="2">
        <v>0</v>
      </c>
      <c r="F374" s="2">
        <v>0</v>
      </c>
      <c r="G374" s="3">
        <f t="shared" si="12"/>
        <v>14409.060870000001</v>
      </c>
      <c r="H374" s="3">
        <f t="shared" si="13"/>
        <v>0.56999999999788997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3635</v>
      </c>
      <c r="D375" s="2">
        <f>'PR-RAS'!E380</f>
        <v>1782.49</v>
      </c>
      <c r="E375" s="2">
        <v>0</v>
      </c>
      <c r="F375" s="2">
        <v>0</v>
      </c>
      <c r="G375" s="3">
        <f t="shared" si="12"/>
        <v>2692.79252</v>
      </c>
      <c r="H375" s="3">
        <f t="shared" si="13"/>
        <v>0.49000000000000909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495.67</v>
      </c>
      <c r="D376" s="2">
        <f>'PR-RAS'!E381</f>
        <v>0</v>
      </c>
      <c r="E376" s="2">
        <v>0</v>
      </c>
      <c r="F376" s="2">
        <v>0</v>
      </c>
      <c r="G376" s="3">
        <f t="shared" si="12"/>
        <v>185.87625</v>
      </c>
      <c r="H376" s="3">
        <f t="shared" si="13"/>
        <v>0.32999999999998408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15467.27</v>
      </c>
      <c r="E381" s="2">
        <v>0</v>
      </c>
      <c r="F381" s="2">
        <v>0</v>
      </c>
      <c r="G381" s="3">
        <f t="shared" si="12"/>
        <v>11755.1252</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4130.67</v>
      </c>
      <c r="D413" s="2">
        <f>'PR-RAS'!E418</f>
        <v>17249.760000000002</v>
      </c>
      <c r="E413" s="2">
        <v>0</v>
      </c>
      <c r="F413" s="2">
        <v>0</v>
      </c>
      <c r="G413" s="3">
        <f t="shared" si="12"/>
        <v>15915.638279999999</v>
      </c>
      <c r="H413" s="3">
        <f t="shared" si="13"/>
        <v>0.56999999999788997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2355.2600000000002</v>
      </c>
      <c r="D415" s="2">
        <f>'PR-RAS'!E420</f>
        <v>2355.2600000000002</v>
      </c>
      <c r="E415" s="2">
        <v>0</v>
      </c>
      <c r="F415" s="2">
        <v>0</v>
      </c>
      <c r="G415" s="3">
        <f t="shared" si="12"/>
        <v>2925.2329199999999</v>
      </c>
      <c r="H415" s="3">
        <f t="shared" si="13"/>
        <v>0.52000000000043656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2349.5</v>
      </c>
      <c r="D416" s="2">
        <f>'PR-RAS'!E421</f>
        <v>2349.5</v>
      </c>
      <c r="E416" s="2">
        <v>0</v>
      </c>
      <c r="F416" s="2">
        <v>0</v>
      </c>
      <c r="G416" s="3">
        <f t="shared" si="12"/>
        <v>2925.1275000000001</v>
      </c>
      <c r="H416" s="3">
        <f t="shared" si="13"/>
        <v>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1277108.8</v>
      </c>
      <c r="D417" s="2">
        <f>'PR-RAS'!E422</f>
        <v>1897181.53</v>
      </c>
      <c r="E417" s="2">
        <v>0</v>
      </c>
      <c r="F417" s="2">
        <v>0</v>
      </c>
      <c r="G417" s="3">
        <f t="shared" si="12"/>
        <v>2109732.2937600003</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1267412.67</v>
      </c>
      <c r="D418" s="2">
        <f>'PR-RAS'!E423</f>
        <v>2035219.0499999998</v>
      </c>
      <c r="E418" s="2">
        <v>0</v>
      </c>
      <c r="F418" s="2">
        <v>0</v>
      </c>
      <c r="G418" s="3">
        <f t="shared" si="12"/>
        <v>2225883.7710899999</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9696.1300000001211</v>
      </c>
      <c r="D419" s="2">
        <f>'PR-RAS'!E424</f>
        <v>0</v>
      </c>
      <c r="E419" s="2">
        <v>0</v>
      </c>
      <c r="F419" s="2">
        <v>0</v>
      </c>
      <c r="G419" s="3">
        <f t="shared" si="12"/>
        <v>4052.9823400000505</v>
      </c>
      <c r="H419" s="3">
        <f t="shared" si="13"/>
        <v>0.13000000012107193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138037.51999999979</v>
      </c>
      <c r="E420" s="2">
        <v>0</v>
      </c>
      <c r="F420" s="2">
        <v>0</v>
      </c>
      <c r="G420" s="3">
        <f t="shared" si="12"/>
        <v>115675.44175999981</v>
      </c>
      <c r="H420" s="3">
        <f t="shared" si="13"/>
        <v>0.48000000021420419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51513.670000000006</v>
      </c>
      <c r="D422" s="2">
        <f>'PR-RAS'!E427</f>
        <v>41817.54</v>
      </c>
      <c r="E422" s="2">
        <v>0</v>
      </c>
      <c r="F422" s="2">
        <v>0</v>
      </c>
      <c r="G422" s="3">
        <f t="shared" si="12"/>
        <v>56897.623749999999</v>
      </c>
      <c r="H422" s="3">
        <f t="shared" si="13"/>
        <v>0.78999999999359716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11895.6</v>
      </c>
      <c r="D423" s="2">
        <f>'PR-RAS'!E428</f>
        <v>42825.32</v>
      </c>
      <c r="E423" s="2">
        <v>0</v>
      </c>
      <c r="F423" s="2">
        <v>0</v>
      </c>
      <c r="G423" s="3">
        <f t="shared" si="12"/>
        <v>41164.513279999999</v>
      </c>
      <c r="H423" s="3">
        <f t="shared" si="13"/>
        <v>0.71999999999934516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1277108.8</v>
      </c>
      <c r="D637" s="2">
        <f>'PR-RAS'!E643</f>
        <v>1897181.53</v>
      </c>
      <c r="E637" s="2">
        <v>0</v>
      </c>
      <c r="F637" s="2">
        <v>0</v>
      </c>
      <c r="G637" s="3">
        <f t="shared" si="14"/>
        <v>3225456.1029600003</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1267412.67</v>
      </c>
      <c r="D638" s="2">
        <f>'PR-RAS'!E644</f>
        <v>2035219.0499999998</v>
      </c>
      <c r="E638" s="2">
        <v>0</v>
      </c>
      <c r="F638" s="2">
        <v>0</v>
      </c>
      <c r="G638" s="3">
        <f t="shared" si="14"/>
        <v>3400210.9404899999</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9696.1300000001211</v>
      </c>
      <c r="D639" s="2">
        <f>'PR-RAS'!E645</f>
        <v>0</v>
      </c>
      <c r="E639" s="2">
        <v>0</v>
      </c>
      <c r="F639" s="2">
        <v>0</v>
      </c>
      <c r="G639" s="3">
        <f t="shared" si="14"/>
        <v>6186.1309400000773</v>
      </c>
      <c r="H639" s="3">
        <f t="shared" si="15"/>
        <v>0.13000000012107193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138037.51999999979</v>
      </c>
      <c r="E640" s="2">
        <v>0</v>
      </c>
      <c r="F640" s="2">
        <v>0</v>
      </c>
      <c r="G640" s="3">
        <f t="shared" si="14"/>
        <v>176411.95055999974</v>
      </c>
      <c r="H640" s="3">
        <f t="shared" si="15"/>
        <v>0.48000000021420419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51513.670000000006</v>
      </c>
      <c r="D642" s="2">
        <f>'PR-RAS'!E648</f>
        <v>41817.54</v>
      </c>
      <c r="E642" s="2">
        <v>0</v>
      </c>
      <c r="F642" s="2">
        <v>0</v>
      </c>
      <c r="G642" s="3">
        <f t="shared" si="14"/>
        <v>86630.348750000005</v>
      </c>
      <c r="H642" s="3">
        <f t="shared" si="15"/>
        <v>0.78999999999359716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41817.539999999884</v>
      </c>
      <c r="D644" s="2">
        <f>'PR-RAS'!E650</f>
        <v>179855.05999999979</v>
      </c>
      <c r="E644" s="2">
        <v>0</v>
      </c>
      <c r="F644" s="2">
        <v>0</v>
      </c>
      <c r="G644" s="3">
        <f t="shared" si="14"/>
        <v>258182.28537999967</v>
      </c>
      <c r="H644" s="3">
        <f t="shared" si="15"/>
        <v>0.51999999990948709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90351.91</v>
      </c>
      <c r="D645" s="2">
        <f>'PR-RAS'!E651</f>
        <v>0</v>
      </c>
      <c r="E645" s="2">
        <v>0</v>
      </c>
      <c r="F645" s="2">
        <v>0</v>
      </c>
      <c r="G645" s="3">
        <f t="shared" si="14"/>
        <v>58186.630040000004</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3836.72</v>
      </c>
      <c r="D646" s="2">
        <f>'PR-RAS'!E653</f>
        <v>0</v>
      </c>
      <c r="E646" s="2">
        <v>0</v>
      </c>
      <c r="F646" s="2">
        <v>0</v>
      </c>
      <c r="G646" s="3">
        <f t="shared" si="14"/>
        <v>2474.6844000000001</v>
      </c>
      <c r="H646" s="3">
        <f t="shared" si="15"/>
        <v>0.28000000000020009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1369737.17</v>
      </c>
      <c r="D647" s="2">
        <f>'PR-RAS'!E654</f>
        <v>0</v>
      </c>
      <c r="E647" s="2">
        <v>0</v>
      </c>
      <c r="F647" s="2">
        <v>0</v>
      </c>
      <c r="G647" s="3">
        <f t="shared" si="14"/>
        <v>884850.21181999997</v>
      </c>
      <c r="H647" s="3">
        <f t="shared" si="15"/>
        <v>0.16999999992549419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1370867.43</v>
      </c>
      <c r="D648" s="2">
        <f>'PR-RAS'!E655</f>
        <v>0</v>
      </c>
      <c r="E648" s="2">
        <v>0</v>
      </c>
      <c r="F648" s="2">
        <v>0</v>
      </c>
      <c r="G648" s="3">
        <f t="shared" si="14"/>
        <v>886951.22721000004</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2706.4599999999627</v>
      </c>
      <c r="D649" s="2">
        <f>'PR-RAS'!E656</f>
        <v>0</v>
      </c>
      <c r="E649" s="2">
        <v>0</v>
      </c>
      <c r="F649" s="2">
        <v>0</v>
      </c>
      <c r="G649" s="3">
        <f t="shared" si="14"/>
        <v>1753.786079999976</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84</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72</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11217.8</v>
      </c>
      <c r="D676" s="2">
        <f>'PR-RAS'!E683</f>
        <v>7791</v>
      </c>
      <c r="E676" s="2">
        <v>0</v>
      </c>
      <c r="F676" s="2">
        <v>0</v>
      </c>
      <c r="G676" s="3">
        <f t="shared" si="14"/>
        <v>18089.865000000002</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351288.58</v>
      </c>
      <c r="D677" s="2">
        <f>'PR-RAS'!E684</f>
        <v>588183.18999999994</v>
      </c>
      <c r="E677" s="2">
        <v>0</v>
      </c>
      <c r="F677" s="2">
        <v>0</v>
      </c>
      <c r="G677" s="3">
        <f t="shared" si="14"/>
        <v>1032694.7529600001</v>
      </c>
      <c r="H677" s="3">
        <f t="shared" si="15"/>
        <v>0.6099999999278225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27372.560000000001</v>
      </c>
      <c r="D695" s="2">
        <f>'PR-RAS'!E702</f>
        <v>0</v>
      </c>
      <c r="E695" s="2">
        <v>0</v>
      </c>
      <c r="F695" s="2">
        <v>0</v>
      </c>
      <c r="G695" s="3">
        <f t="shared" si="14"/>
        <v>18996.556639999999</v>
      </c>
      <c r="H695" s="3">
        <f t="shared" si="15"/>
        <v>0.43999999999869033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3635</v>
      </c>
      <c r="D699" s="2">
        <f>'PR-RAS'!E706</f>
        <v>0</v>
      </c>
      <c r="E699" s="2">
        <v>0</v>
      </c>
      <c r="F699" s="2">
        <v>0</v>
      </c>
      <c r="G699" s="3">
        <f t="shared" si="14"/>
        <v>2537.23</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79318.179999999993</v>
      </c>
      <c r="D717" s="2">
        <f>'PR-RAS'!E724</f>
        <v>174103.13</v>
      </c>
      <c r="E717" s="2">
        <v>0</v>
      </c>
      <c r="F717" s="2">
        <v>0</v>
      </c>
      <c r="G717" s="3">
        <f t="shared" si="14"/>
        <v>306107.49903999997</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3000</v>
      </c>
      <c r="E725" s="2">
        <v>0</v>
      </c>
      <c r="F725" s="2">
        <v>0</v>
      </c>
      <c r="G725" s="3">
        <f t="shared" si="14"/>
        <v>5357.5999999999995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3360</v>
      </c>
      <c r="D726" s="2">
        <f>'PR-RAS'!E733</f>
        <v>6600</v>
      </c>
      <c r="E726" s="2">
        <v>0</v>
      </c>
      <c r="F726" s="2">
        <v>0</v>
      </c>
      <c r="G726" s="3">
        <f t="shared" si="14"/>
        <v>12006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23221.38</v>
      </c>
      <c r="D727" s="2">
        <f>'PR-RAS'!E734</f>
        <v>44007.79</v>
      </c>
      <c r="E727" s="2">
        <v>0</v>
      </c>
      <c r="F727" s="2">
        <v>0</v>
      </c>
      <c r="G727" s="3">
        <f t="shared" si="14"/>
        <v>80758.032959999997</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2425.52</v>
      </c>
      <c r="D729" s="2">
        <f>'PR-RAS'!E736</f>
        <v>3548.1</v>
      </c>
      <c r="E729" s="2">
        <v>0</v>
      </c>
      <c r="F729" s="2">
        <v>0</v>
      </c>
      <c r="G729" s="3">
        <f t="shared" si="14"/>
        <v>6931.8121599999995</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597.23</v>
      </c>
      <c r="E731" s="2">
        <v>0</v>
      </c>
      <c r="F731" s="2">
        <v>0</v>
      </c>
      <c r="G731" s="3">
        <f t="shared" si="14"/>
        <v>871.95579999999995</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22100.91</v>
      </c>
      <c r="D732" s="2">
        <f>'PR-RAS'!E739</f>
        <v>16990.27</v>
      </c>
      <c r="E732" s="2">
        <v>0</v>
      </c>
      <c r="F732" s="2">
        <v>0</v>
      </c>
      <c r="G732" s="3">
        <f t="shared" si="14"/>
        <v>40995.539949999998</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7240.44</v>
      </c>
      <c r="D734" s="2">
        <f>'PR-RAS'!E741</f>
        <v>8148.34</v>
      </c>
      <c r="E734" s="2">
        <v>0</v>
      </c>
      <c r="F734" s="2">
        <v>0</v>
      </c>
      <c r="G734" s="3">
        <f t="shared" si="14"/>
        <v>17252.70896</v>
      </c>
      <c r="H734" s="3">
        <f t="shared" si="15"/>
        <v>0.77999999999974534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562.96</v>
      </c>
      <c r="D735" s="2">
        <f>'PR-RAS'!E742</f>
        <v>0</v>
      </c>
      <c r="E735" s="2">
        <v>0</v>
      </c>
      <c r="F735" s="2">
        <v>0</v>
      </c>
      <c r="G735" s="3">
        <f t="shared" si="14"/>
        <v>413.21264000000002</v>
      </c>
      <c r="H735" s="3">
        <f t="shared" si="15"/>
        <v>3.999999999996362E-2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3686</v>
      </c>
      <c r="E737" s="2">
        <v>0</v>
      </c>
      <c r="F737" s="2">
        <v>0</v>
      </c>
      <c r="G737" s="3">
        <f t="shared" si="28"/>
        <v>5425.7919999999995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263747.45</v>
      </c>
      <c r="D1011" s="7">
        <f>BILANCA!E6</f>
        <v>197549.01999999996</v>
      </c>
      <c r="E1011" s="7">
        <v>0</v>
      </c>
      <c r="F1011" s="7">
        <v>0</v>
      </c>
      <c r="G1011" s="8">
        <f t="shared" ref="G1011:G1306" si="38">B1011/1000*C1011+B1011/500*D1011</f>
        <v>658.84548999999993</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157362.35</v>
      </c>
      <c r="D1012" s="2">
        <f>BILANCA!E7</f>
        <v>147424.15999999995</v>
      </c>
      <c r="E1012" s="2">
        <v>0</v>
      </c>
      <c r="F1012" s="2">
        <v>0</v>
      </c>
      <c r="G1012" s="3">
        <f t="shared" si="38"/>
        <v>904.42133999999987</v>
      </c>
      <c r="H1012" s="3">
        <f t="shared" si="35"/>
        <v>0.50999999995110556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139959.07</v>
      </c>
      <c r="D1017" s="2">
        <f>BILANCA!E12</f>
        <v>130020.87999999995</v>
      </c>
      <c r="E1017" s="2">
        <v>0</v>
      </c>
      <c r="F1017" s="2">
        <v>0</v>
      </c>
      <c r="G1017" s="3">
        <f t="shared" si="38"/>
        <v>2800.0058099999997</v>
      </c>
      <c r="H1017" s="3">
        <f t="shared" si="35"/>
        <v>0.19000000006053597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92262.32</v>
      </c>
      <c r="D1018" s="2">
        <f>BILANCA!E13</f>
        <v>87680.459999999963</v>
      </c>
      <c r="E1018" s="2">
        <v>0</v>
      </c>
      <c r="F1018" s="2">
        <v>0</v>
      </c>
      <c r="G1018" s="3">
        <f t="shared" si="38"/>
        <v>2140.9859199999996</v>
      </c>
      <c r="H1018" s="3">
        <f t="shared" si="35"/>
        <v>0.77999999996973202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479479.55</v>
      </c>
      <c r="D1020" s="2">
        <f>BILANCA!E15</f>
        <v>479479.55</v>
      </c>
      <c r="E1020" s="2">
        <v>0</v>
      </c>
      <c r="F1020" s="2">
        <v>0</v>
      </c>
      <c r="G1020" s="3">
        <f t="shared" si="38"/>
        <v>14384.386500000001</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387217.23</v>
      </c>
      <c r="D1023" s="2">
        <f>BILANCA!E18</f>
        <v>391799.09</v>
      </c>
      <c r="E1023" s="2">
        <v>0</v>
      </c>
      <c r="F1023" s="2">
        <v>0</v>
      </c>
      <c r="G1023" s="3">
        <f t="shared" si="38"/>
        <v>15220.600330000001</v>
      </c>
      <c r="H1023" s="3">
        <f t="shared" si="35"/>
        <v>0.32000000000698492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29339.86</v>
      </c>
      <c r="D1024" s="2">
        <f>BILANCA!E19</f>
        <v>30870.359999999986</v>
      </c>
      <c r="E1024" s="2">
        <v>0</v>
      </c>
      <c r="F1024" s="2">
        <v>0</v>
      </c>
      <c r="G1024" s="3">
        <f t="shared" si="38"/>
        <v>1275.1281199999996</v>
      </c>
      <c r="H1024" s="3">
        <f t="shared" si="35"/>
        <v>0.49999999998544808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65960.81</v>
      </c>
      <c r="D1025" s="2">
        <f>BILANCA!E20</f>
        <v>67727.570000000007</v>
      </c>
      <c r="E1025" s="2">
        <v>0</v>
      </c>
      <c r="F1025" s="2">
        <v>0</v>
      </c>
      <c r="G1025" s="3">
        <f t="shared" si="38"/>
        <v>3021.2392500000001</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844.97</v>
      </c>
      <c r="D1026" s="2">
        <f>BILANCA!E21</f>
        <v>844.97</v>
      </c>
      <c r="E1026" s="2">
        <v>0</v>
      </c>
      <c r="F1026" s="2">
        <v>0</v>
      </c>
      <c r="G1026" s="3">
        <f t="shared" si="38"/>
        <v>40.55856</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936.11</v>
      </c>
      <c r="D1027" s="2">
        <f>BILANCA!E22</f>
        <v>936.11</v>
      </c>
      <c r="E1027" s="2">
        <v>0</v>
      </c>
      <c r="F1027" s="2">
        <v>0</v>
      </c>
      <c r="G1027" s="3">
        <f t="shared" si="38"/>
        <v>47.741610000000001</v>
      </c>
      <c r="H1027" s="3">
        <f t="shared" si="35"/>
        <v>0.22000000000002728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414.84</v>
      </c>
      <c r="D1030" s="2">
        <f>BILANCA!E25</f>
        <v>414.84</v>
      </c>
      <c r="E1030" s="2">
        <v>0</v>
      </c>
      <c r="F1030" s="2">
        <v>0</v>
      </c>
      <c r="G1030" s="3">
        <f t="shared" si="38"/>
        <v>24.8904</v>
      </c>
      <c r="H1030" s="3">
        <f t="shared" si="35"/>
        <v>0.32000000000005002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72114.8</v>
      </c>
      <c r="D1031" s="2">
        <f>BILANCA!E26</f>
        <v>86271.43</v>
      </c>
      <c r="E1031" s="2">
        <v>0</v>
      </c>
      <c r="F1031" s="2">
        <v>0</v>
      </c>
      <c r="G1031" s="3">
        <f t="shared" si="38"/>
        <v>5137.8108599999996</v>
      </c>
      <c r="H1031" s="3">
        <f t="shared" si="35"/>
        <v>0.6299999999901047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110931.67</v>
      </c>
      <c r="D1033" s="2">
        <f>BILANCA!E28</f>
        <v>125324.56</v>
      </c>
      <c r="E1033" s="2">
        <v>0</v>
      </c>
      <c r="F1033" s="2">
        <v>0</v>
      </c>
      <c r="G1033" s="3">
        <f t="shared" si="38"/>
        <v>8316.3581699999995</v>
      </c>
      <c r="H1033" s="3">
        <f t="shared" si="35"/>
        <v>0.77000000000407454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18356.89</v>
      </c>
      <c r="D1034" s="2">
        <f>BILANCA!E29</f>
        <v>11470.059999999998</v>
      </c>
      <c r="E1034" s="2">
        <v>0</v>
      </c>
      <c r="F1034" s="2">
        <v>0</v>
      </c>
      <c r="G1034" s="3">
        <f t="shared" si="38"/>
        <v>991.12824000000001</v>
      </c>
      <c r="H1034" s="3">
        <f t="shared" si="35"/>
        <v>0.16999999999825377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44728.5</v>
      </c>
      <c r="D1035" s="2">
        <f>BILANCA!E30</f>
        <v>44728.5</v>
      </c>
      <c r="E1035" s="2">
        <v>0</v>
      </c>
      <c r="F1035" s="2">
        <v>0</v>
      </c>
      <c r="G1035" s="3">
        <f t="shared" si="38"/>
        <v>3354.6375000000003</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26371.61</v>
      </c>
      <c r="D1039" s="2">
        <f>BILANCA!E34</f>
        <v>33258.44</v>
      </c>
      <c r="E1039" s="2">
        <v>0</v>
      </c>
      <c r="F1039" s="2">
        <v>0</v>
      </c>
      <c r="G1039" s="3">
        <f t="shared" si="38"/>
        <v>2693.7662100000002</v>
      </c>
      <c r="H1039" s="3">
        <f t="shared" si="35"/>
        <v>0.83000000000174623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37516.239999999998</v>
      </c>
      <c r="D1059" s="2">
        <f>BILANCA!E54</f>
        <v>37908.769999999997</v>
      </c>
      <c r="E1059" s="2">
        <v>0</v>
      </c>
      <c r="F1059" s="2">
        <v>0</v>
      </c>
      <c r="G1059" s="3">
        <f t="shared" si="38"/>
        <v>5553.3552199999995</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37516.239999999998</v>
      </c>
      <c r="D1060" s="2">
        <f>BILANCA!E55</f>
        <v>37908.769999999997</v>
      </c>
      <c r="E1060" s="2">
        <v>0</v>
      </c>
      <c r="F1060" s="2">
        <v>0</v>
      </c>
      <c r="G1060" s="3">
        <f t="shared" si="38"/>
        <v>5666.6890000000003</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17403.28</v>
      </c>
      <c r="D1061" s="2">
        <f>BILANCA!E56</f>
        <v>17403.28</v>
      </c>
      <c r="E1061" s="2">
        <v>0</v>
      </c>
      <c r="F1061" s="2">
        <v>0</v>
      </c>
      <c r="G1061" s="3">
        <f t="shared" si="38"/>
        <v>2662.7018399999997</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17403.28</v>
      </c>
      <c r="D1062" s="2">
        <f>BILANCA!E57</f>
        <v>17403.28</v>
      </c>
      <c r="E1062" s="2">
        <v>0</v>
      </c>
      <c r="F1062" s="2">
        <v>0</v>
      </c>
      <c r="G1062" s="3">
        <f t="shared" si="38"/>
        <v>2714.9116799999997</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106385.1</v>
      </c>
      <c r="D1074" s="2">
        <f>BILANCA!E69</f>
        <v>50124.86</v>
      </c>
      <c r="E1074" s="2">
        <v>0</v>
      </c>
      <c r="F1074" s="2">
        <v>0</v>
      </c>
      <c r="G1074" s="3">
        <f t="shared" si="38"/>
        <v>13224.628479999999</v>
      </c>
      <c r="H1074" s="3">
        <f t="shared" si="35"/>
        <v>0.24000000000523869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2706.46</v>
      </c>
      <c r="D1075" s="2">
        <f>BILANCA!E70</f>
        <v>0</v>
      </c>
      <c r="E1075" s="2">
        <v>0</v>
      </c>
      <c r="F1075" s="2">
        <v>0</v>
      </c>
      <c r="G1075" s="3">
        <f t="shared" si="38"/>
        <v>175.91990000000001</v>
      </c>
      <c r="H1075" s="3">
        <f t="shared" si="35"/>
        <v>0.46000000000003638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2706.46</v>
      </c>
      <c r="D1076" s="2">
        <f>BILANCA!E71</f>
        <v>0</v>
      </c>
      <c r="E1076" s="2">
        <v>0</v>
      </c>
      <c r="F1076" s="2">
        <v>0</v>
      </c>
      <c r="G1076" s="3">
        <f t="shared" si="38"/>
        <v>178.62636000000001</v>
      </c>
      <c r="H1076" s="3">
        <f t="shared" si="35"/>
        <v>0.46000000000003638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2706.46</v>
      </c>
      <c r="D1078" s="2">
        <f>BILANCA!E73</f>
        <v>0</v>
      </c>
      <c r="E1078" s="2">
        <v>0</v>
      </c>
      <c r="F1078" s="2">
        <v>0</v>
      </c>
      <c r="G1078" s="3">
        <f t="shared" si="38"/>
        <v>184.03928000000002</v>
      </c>
      <c r="H1078" s="3">
        <f t="shared" si="35"/>
        <v>0.46000000000003638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1431.1299999999999</v>
      </c>
      <c r="D1087" s="2">
        <f>BILANCA!E82</f>
        <v>5938.93</v>
      </c>
      <c r="E1087" s="2">
        <v>0</v>
      </c>
      <c r="F1087" s="2">
        <v>0</v>
      </c>
      <c r="G1087" s="3">
        <f t="shared" si="38"/>
        <v>1024.79223</v>
      </c>
      <c r="H1087" s="3">
        <f t="shared" si="35"/>
        <v>0.19999999999959073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14.62</v>
      </c>
      <c r="D1089" s="2">
        <f>BILANCA!E84</f>
        <v>46.71</v>
      </c>
      <c r="E1089" s="2">
        <v>0</v>
      </c>
      <c r="F1089" s="2">
        <v>0</v>
      </c>
      <c r="G1089" s="3">
        <f t="shared" si="38"/>
        <v>8.5351599999999994</v>
      </c>
      <c r="H1089" s="3">
        <f t="shared" si="35"/>
        <v>0.66999999999999993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299.75</v>
      </c>
      <c r="E1090" s="2">
        <v>0</v>
      </c>
      <c r="F1090" s="2">
        <v>0</v>
      </c>
      <c r="G1090" s="3">
        <f t="shared" si="38"/>
        <v>47.96</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1416.51</v>
      </c>
      <c r="D1092" s="2">
        <f>BILANCA!E87</f>
        <v>5592.47</v>
      </c>
      <c r="E1092" s="2">
        <v>0</v>
      </c>
      <c r="F1092" s="2">
        <v>0</v>
      </c>
      <c r="G1092" s="3">
        <f t="shared" si="38"/>
        <v>1033.3189000000002</v>
      </c>
      <c r="H1092" s="3">
        <f t="shared" si="35"/>
        <v>0.96000000000026375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9546.1</v>
      </c>
      <c r="D1152" s="2">
        <f>BILANCA!E147</f>
        <v>41836.43</v>
      </c>
      <c r="E1152" s="2">
        <v>0</v>
      </c>
      <c r="F1152" s="2">
        <v>0</v>
      </c>
      <c r="G1152" s="3">
        <f t="shared" si="38"/>
        <v>13237.09232</v>
      </c>
      <c r="H1152" s="3">
        <f t="shared" si="41"/>
        <v>0.53000000000065484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9546.1</v>
      </c>
      <c r="D1165" s="2">
        <f>BILANCA!E160</f>
        <v>40475.82</v>
      </c>
      <c r="E1165" s="2">
        <v>0</v>
      </c>
      <c r="F1165" s="2">
        <v>0</v>
      </c>
      <c r="G1165" s="3">
        <f t="shared" si="38"/>
        <v>14027.1497</v>
      </c>
      <c r="H1165" s="3">
        <f t="shared" si="41"/>
        <v>0.28000000000065484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1360.61</v>
      </c>
      <c r="E1167" s="2">
        <v>0</v>
      </c>
      <c r="F1167" s="2">
        <v>0</v>
      </c>
      <c r="G1167" s="3">
        <f t="shared" si="38"/>
        <v>427.23154</v>
      </c>
      <c r="H1167" s="3">
        <f t="shared" si="41"/>
        <v>0.39000000000010004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2349.5</v>
      </c>
      <c r="D1170" s="2">
        <f>BILANCA!E165</f>
        <v>2349.5</v>
      </c>
      <c r="E1170" s="2">
        <v>0</v>
      </c>
      <c r="F1170" s="2">
        <v>0</v>
      </c>
      <c r="G1170" s="3">
        <f t="shared" si="38"/>
        <v>1127.76</v>
      </c>
      <c r="H1170" s="3">
        <f t="shared" si="41"/>
        <v>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2349.5</v>
      </c>
      <c r="D1172" s="2">
        <f>BILANCA!E167</f>
        <v>2349.5</v>
      </c>
      <c r="E1172" s="2">
        <v>0</v>
      </c>
      <c r="F1172" s="2">
        <v>0</v>
      </c>
      <c r="G1172" s="3">
        <f t="shared" si="38"/>
        <v>1141.857</v>
      </c>
      <c r="H1172" s="3">
        <f t="shared" si="41"/>
        <v>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90351.91</v>
      </c>
      <c r="D1176" s="2">
        <f>BILANCA!E171</f>
        <v>0</v>
      </c>
      <c r="E1176" s="2">
        <v>0</v>
      </c>
      <c r="F1176" s="2">
        <v>0</v>
      </c>
      <c r="G1176" s="3">
        <f t="shared" si="38"/>
        <v>14998.417060000002</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90351.91</v>
      </c>
      <c r="D1179" s="2">
        <f>BILANCA!E174</f>
        <v>0</v>
      </c>
      <c r="E1179" s="2">
        <v>0</v>
      </c>
      <c r="F1179" s="2">
        <v>0</v>
      </c>
      <c r="G1179" s="3">
        <f t="shared" si="38"/>
        <v>15269.472790000002</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263747.45</v>
      </c>
      <c r="D1180" s="2">
        <f>BILANCA!E176</f>
        <v>197549.02</v>
      </c>
      <c r="E1180" s="2">
        <v>0</v>
      </c>
      <c r="F1180" s="2">
        <v>0</v>
      </c>
      <c r="G1180" s="3">
        <f t="shared" si="38"/>
        <v>112003.73330000002</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136307.04</v>
      </c>
      <c r="D1181" s="2">
        <f>BILANCA!E177</f>
        <v>187154.59999999998</v>
      </c>
      <c r="E1181" s="2">
        <v>0</v>
      </c>
      <c r="F1181" s="2">
        <v>0</v>
      </c>
      <c r="G1181" s="3">
        <f t="shared" si="38"/>
        <v>87315.377039999992</v>
      </c>
      <c r="H1181" s="3">
        <f t="shared" si="41"/>
        <v>0.44000000003143214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133594.54</v>
      </c>
      <c r="D1182" s="2">
        <f>BILANCA!E178</f>
        <v>187154.59999999998</v>
      </c>
      <c r="E1182" s="2">
        <v>0</v>
      </c>
      <c r="F1182" s="2">
        <v>0</v>
      </c>
      <c r="G1182" s="3">
        <f t="shared" si="38"/>
        <v>87359.443279999978</v>
      </c>
      <c r="H1182" s="3">
        <f t="shared" si="41"/>
        <v>0.86000000001513399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94559.12</v>
      </c>
      <c r="D1183" s="2">
        <f>BILANCA!E179</f>
        <v>156566.82999999999</v>
      </c>
      <c r="E1183" s="2">
        <v>0</v>
      </c>
      <c r="F1183" s="2">
        <v>0</v>
      </c>
      <c r="G1183" s="3">
        <f t="shared" si="38"/>
        <v>70530.850939999989</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38807.629999999997</v>
      </c>
      <c r="D1184" s="2">
        <f>BILANCA!E180</f>
        <v>30270.39</v>
      </c>
      <c r="E1184" s="2">
        <v>0</v>
      </c>
      <c r="F1184" s="2">
        <v>0</v>
      </c>
      <c r="G1184" s="3">
        <f t="shared" si="38"/>
        <v>17286.623339999998</v>
      </c>
      <c r="H1184" s="3">
        <f t="shared" si="41"/>
        <v>0.76000000000203727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227.79</v>
      </c>
      <c r="D1185" s="2">
        <f>BILANCA!E181</f>
        <v>317.38</v>
      </c>
      <c r="E1185" s="2">
        <v>0</v>
      </c>
      <c r="F1185" s="2">
        <v>0</v>
      </c>
      <c r="G1185" s="3">
        <f t="shared" si="38"/>
        <v>150.94624999999999</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227.79</v>
      </c>
      <c r="D1188" s="2">
        <f>BILANCA!E184</f>
        <v>317.38</v>
      </c>
      <c r="E1188" s="2">
        <v>0</v>
      </c>
      <c r="F1188" s="2">
        <v>0</v>
      </c>
      <c r="G1188" s="3">
        <f t="shared" si="38"/>
        <v>153.53389999999999</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2712.5</v>
      </c>
      <c r="D1201" s="2">
        <f>BILANCA!E197</f>
        <v>0</v>
      </c>
      <c r="E1201" s="2">
        <v>0</v>
      </c>
      <c r="F1201" s="2">
        <v>0</v>
      </c>
      <c r="G1201" s="3">
        <f t="shared" si="38"/>
        <v>518.08749999999998</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2712.5</v>
      </c>
      <c r="D1203" s="2">
        <f>BILANCA!E199</f>
        <v>0</v>
      </c>
      <c r="E1203" s="2">
        <v>0</v>
      </c>
      <c r="F1203" s="2">
        <v>0</v>
      </c>
      <c r="G1203" s="3">
        <f t="shared" si="44"/>
        <v>523.51250000000005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127440.41</v>
      </c>
      <c r="D1255" s="2">
        <f>BILANCA!E251</f>
        <v>10394.420000000006</v>
      </c>
      <c r="E1255" s="2">
        <v>0</v>
      </c>
      <c r="F1255" s="2">
        <v>0</v>
      </c>
      <c r="G1255" s="3">
        <f t="shared" si="38"/>
        <v>36316.166250000002</v>
      </c>
      <c r="H1255" s="3">
        <f t="shared" si="41"/>
        <v>0.83000000000902219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157362.35</v>
      </c>
      <c r="D1256" s="2">
        <f>BILANCA!E252</f>
        <v>147424.16</v>
      </c>
      <c r="E1256" s="2">
        <v>0</v>
      </c>
      <c r="F1256" s="2">
        <v>0</v>
      </c>
      <c r="G1256" s="3">
        <f t="shared" si="38"/>
        <v>111243.82482000001</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157362.35</v>
      </c>
      <c r="D1257" s="2">
        <f>BILANCA!E253</f>
        <v>147424.16</v>
      </c>
      <c r="E1257" s="2">
        <v>0</v>
      </c>
      <c r="F1257" s="2">
        <v>0</v>
      </c>
      <c r="G1257" s="3">
        <f t="shared" si="38"/>
        <v>111696.03549000001</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-41817.54</v>
      </c>
      <c r="D1259" s="2">
        <f>BILANCA!E255</f>
        <v>-179855.06</v>
      </c>
      <c r="E1259" s="2">
        <v>0</v>
      </c>
      <c r="F1259" s="2">
        <v>0</v>
      </c>
      <c r="G1259" s="3">
        <f t="shared" si="38"/>
        <v>-99980.387340000001</v>
      </c>
      <c r="H1259" s="3">
        <f t="shared" si="41"/>
        <v>0.51999999999679858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41817.54</v>
      </c>
      <c r="D1264" s="2">
        <f>BILANCA!E260</f>
        <v>179855.06</v>
      </c>
      <c r="E1264" s="2">
        <v>0</v>
      </c>
      <c r="F1264" s="2">
        <v>0</v>
      </c>
      <c r="G1264" s="3">
        <f t="shared" si="38"/>
        <v>101988.02563999999</v>
      </c>
      <c r="H1264" s="3">
        <f t="shared" si="41"/>
        <v>0.51999999999679858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39462.28</v>
      </c>
      <c r="D1265" s="2">
        <f>BILANCA!E261</f>
        <v>177008.81</v>
      </c>
      <c r="E1265" s="2">
        <v>0</v>
      </c>
      <c r="F1265" s="2">
        <v>0</v>
      </c>
      <c r="G1265" s="3">
        <f t="shared" si="38"/>
        <v>100337.37450000001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2355.2600000000002</v>
      </c>
      <c r="D1266" s="2">
        <f>BILANCA!E262</f>
        <v>2846.25</v>
      </c>
      <c r="E1266" s="2">
        <v>0</v>
      </c>
      <c r="F1266" s="2">
        <v>0</v>
      </c>
      <c r="G1266" s="3">
        <f t="shared" si="38"/>
        <v>2060.2265600000001</v>
      </c>
      <c r="H1266" s="3">
        <f t="shared" si="41"/>
        <v>0.51000000000021828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9546.1</v>
      </c>
      <c r="D1278" s="2">
        <f>BILANCA!E274</f>
        <v>40475.82</v>
      </c>
      <c r="E1278" s="2">
        <v>0</v>
      </c>
      <c r="F1278" s="2">
        <v>0</v>
      </c>
      <c r="G1278" s="3">
        <f t="shared" si="38"/>
        <v>24253.394320000003</v>
      </c>
      <c r="H1278" s="3">
        <f t="shared" si="41"/>
        <v>0.28000000000065484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9546.1</v>
      </c>
      <c r="D1291" s="2">
        <f>BILANCA!E287</f>
        <v>40475.82</v>
      </c>
      <c r="E1291" s="2">
        <v>0</v>
      </c>
      <c r="F1291" s="2">
        <v>0</v>
      </c>
      <c r="G1291" s="3">
        <f t="shared" si="48"/>
        <v>25429.864939999999</v>
      </c>
      <c r="H1291" s="3">
        <f t="shared" si="49"/>
        <v>0.28000000000065484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2349.5</v>
      </c>
      <c r="D1295" s="2">
        <f>BILANCA!E291</f>
        <v>2349.5</v>
      </c>
      <c r="E1295" s="2">
        <v>0</v>
      </c>
      <c r="F1295" s="2">
        <v>0</v>
      </c>
      <c r="G1295" s="3">
        <f t="shared" si="38"/>
        <v>2008.8224999999998</v>
      </c>
      <c r="H1295" s="3">
        <f t="shared" si="41"/>
        <v>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2349.5</v>
      </c>
      <c r="D1297" s="2">
        <f>BILANCA!E293</f>
        <v>2349.5</v>
      </c>
      <c r="E1297" s="2">
        <v>0</v>
      </c>
      <c r="F1297" s="2">
        <v>0</v>
      </c>
      <c r="G1297" s="3">
        <f t="shared" si="50"/>
        <v>2022.9194999999997</v>
      </c>
      <c r="H1297" s="3">
        <f t="shared" si="51"/>
        <v>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9546.1</v>
      </c>
      <c r="D1306" s="2">
        <f>BILANCA!E303</f>
        <v>41836.43</v>
      </c>
      <c r="E1306" s="2">
        <v>0</v>
      </c>
      <c r="F1306" s="2">
        <v>0</v>
      </c>
      <c r="G1306" s="3">
        <f t="shared" si="38"/>
        <v>27592.812159999998</v>
      </c>
      <c r="H1306" s="3">
        <f t="shared" si="41"/>
        <v>0.53000000000065484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2349.5</v>
      </c>
      <c r="D1309" s="2">
        <f>BILANCA!E306</f>
        <v>2349.5</v>
      </c>
      <c r="E1309" s="2">
        <v>0</v>
      </c>
      <c r="F1309" s="2">
        <v>0</v>
      </c>
      <c r="G1309" s="3">
        <f t="shared" si="52"/>
        <v>2107.5014999999999</v>
      </c>
      <c r="H1309" s="3">
        <f t="shared" si="41"/>
        <v>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1416.51</v>
      </c>
      <c r="D1311" s="2">
        <f>BILANCA!E308</f>
        <v>5592.47</v>
      </c>
      <c r="E1311" s="2">
        <v>0</v>
      </c>
      <c r="F1311" s="2">
        <v>0</v>
      </c>
      <c r="G1311" s="3">
        <f t="shared" si="52"/>
        <v>3793.0364500000001</v>
      </c>
      <c r="H1311" s="3">
        <f t="shared" si="41"/>
        <v>0.96000000000026375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1360.61</v>
      </c>
      <c r="E1338" s="2">
        <v>0</v>
      </c>
      <c r="F1338" s="2">
        <v>0</v>
      </c>
      <c r="G1338" s="3">
        <f t="shared" si="52"/>
        <v>892.56016</v>
      </c>
      <c r="H1338" s="3">
        <f t="shared" si="41"/>
        <v>0.39000000000010004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22186.51</v>
      </c>
      <c r="D1339" s="2">
        <f>BILANCA!E336</f>
        <v>14857.42</v>
      </c>
      <c r="E1339" s="2">
        <v>0</v>
      </c>
      <c r="F1339" s="2">
        <v>0</v>
      </c>
      <c r="G1339" s="3">
        <f t="shared" si="52"/>
        <v>17075.544150000002</v>
      </c>
      <c r="H1339" s="3">
        <f t="shared" si="41"/>
        <v>0.91000000000167347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111408.03</v>
      </c>
      <c r="D1340" s="2">
        <f>BILANCA!E337</f>
        <v>172297.18</v>
      </c>
      <c r="E1340" s="2">
        <v>0</v>
      </c>
      <c r="F1340" s="2">
        <v>0</v>
      </c>
      <c r="G1340" s="3">
        <f t="shared" si="52"/>
        <v>150480.7887</v>
      </c>
      <c r="H1340" s="3">
        <f t="shared" si="41"/>
        <v>0.20999999999185093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2712.5</v>
      </c>
      <c r="D1341" s="2">
        <f>BILANCA!E338</f>
        <v>0</v>
      </c>
      <c r="E1341" s="2">
        <v>0</v>
      </c>
      <c r="F1341" s="2">
        <v>0</v>
      </c>
      <c r="G1341" s="3">
        <f t="shared" si="52"/>
        <v>897.83750000000009</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1267412.67</v>
      </c>
      <c r="D1510" s="2">
        <f>'RAS-funkcijski'!E114</f>
        <v>2035219.05</v>
      </c>
      <c r="E1510" s="2">
        <v>0</v>
      </c>
      <c r="F1510" s="2">
        <v>0</v>
      </c>
      <c r="G1510" s="3">
        <f t="shared" si="52"/>
        <v>587163.58470000001</v>
      </c>
      <c r="H1510" s="3">
        <f t="shared" si="63"/>
        <v>0.38000000012107193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1203497.04</v>
      </c>
      <c r="D1511" s="2">
        <f>'RAS-funkcijski'!E115</f>
        <v>1952697.04</v>
      </c>
      <c r="E1511" s="2">
        <v>0</v>
      </c>
      <c r="F1511" s="2">
        <v>0</v>
      </c>
      <c r="G1511" s="3">
        <f t="shared" si="52"/>
        <v>567086.91431999998</v>
      </c>
      <c r="H1511" s="3">
        <f t="shared" si="63"/>
        <v>8.0000000074505806E-2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1203497.04</v>
      </c>
      <c r="D1512" s="2">
        <f>'RAS-funkcijski'!E116</f>
        <v>1952697.04</v>
      </c>
      <c r="E1512" s="2">
        <v>0</v>
      </c>
      <c r="F1512" s="2">
        <v>0</v>
      </c>
      <c r="G1512" s="3">
        <f t="shared" si="52"/>
        <v>572195.80544000003</v>
      </c>
      <c r="H1512" s="3">
        <f t="shared" si="63"/>
        <v>8.0000000074505806E-2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63915.63</v>
      </c>
      <c r="D1522" s="2">
        <f>'RAS-funkcijski'!E126</f>
        <v>82522.009999999995</v>
      </c>
      <c r="E1522" s="2">
        <v>0</v>
      </c>
      <c r="F1522" s="2">
        <v>0</v>
      </c>
      <c r="G1522" s="3">
        <f t="shared" si="52"/>
        <v>27933.077299999997</v>
      </c>
      <c r="H1522" s="3">
        <f t="shared" si="63"/>
        <v>0.37999999999738066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1267412.67</v>
      </c>
      <c r="D1537" s="14">
        <f>'RAS-funkcijski'!E141</f>
        <v>2035219.05</v>
      </c>
      <c r="E1537" s="14">
        <v>0</v>
      </c>
      <c r="F1537" s="14">
        <v>0</v>
      </c>
      <c r="G1537" s="15">
        <f t="shared" si="52"/>
        <v>731285.55549000006</v>
      </c>
      <c r="H1537" s="15">
        <f t="shared" si="63"/>
        <v>0.38000000012107193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27236.83</v>
      </c>
      <c r="E1538" s="7">
        <v>0</v>
      </c>
      <c r="F1538" s="7">
        <v>0</v>
      </c>
      <c r="G1538" s="8">
        <f t="shared" si="52"/>
        <v>54.473660000000002</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27187.95</v>
      </c>
      <c r="E1539" s="2">
        <v>0</v>
      </c>
      <c r="F1539" s="2">
        <v>0</v>
      </c>
      <c r="G1539" s="3">
        <f t="shared" si="52"/>
        <v>108.7518</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27187.95</v>
      </c>
      <c r="E1540" s="2">
        <v>0</v>
      </c>
      <c r="F1540" s="2">
        <v>0</v>
      </c>
      <c r="G1540" s="3">
        <f t="shared" si="52"/>
        <v>163.1277</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27187.95</v>
      </c>
      <c r="E1542" s="2">
        <v>0</v>
      </c>
      <c r="F1542" s="2">
        <v>0</v>
      </c>
      <c r="G1542" s="3">
        <f t="shared" si="52"/>
        <v>271.87950000000001</v>
      </c>
      <c r="H1542" s="3">
        <f t="shared" si="63"/>
        <v>4.9999999999272404E-2</v>
      </c>
      <c r="I1542" s="11">
        <f t="shared" si="64"/>
        <v>13.593974999802182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48.88</v>
      </c>
      <c r="E1555" s="2">
        <v>0</v>
      </c>
      <c r="F1555" s="2">
        <v>0</v>
      </c>
      <c r="G1555" s="3">
        <f t="shared" si="52"/>
        <v>1.7596799999999999</v>
      </c>
      <c r="H1555" s="3">
        <f t="shared" si="63"/>
        <v>0.11999999999999744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48.88</v>
      </c>
      <c r="E1563" s="2">
        <v>0</v>
      </c>
      <c r="F1563" s="2">
        <v>0</v>
      </c>
      <c r="G1563" s="3">
        <f t="shared" si="52"/>
        <v>2.54176</v>
      </c>
      <c r="H1563" s="3">
        <f t="shared" si="63"/>
        <v>0.11999999999999744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48.88</v>
      </c>
      <c r="E1569" s="2">
        <v>0</v>
      </c>
      <c r="F1569" s="2">
        <v>0</v>
      </c>
      <c r="G1569" s="3">
        <f t="shared" si="52"/>
        <v>3.1283200000000004</v>
      </c>
      <c r="H1569" s="3">
        <f t="shared" si="63"/>
        <v>0.11999999999999744</v>
      </c>
      <c r="I1569" s="11">
        <f t="shared" si="67"/>
        <v>0.37539839999999203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136307.04</v>
      </c>
      <c r="D1582" s="7"/>
      <c r="E1582" s="7">
        <v>0</v>
      </c>
      <c r="F1582" s="7">
        <v>0</v>
      </c>
      <c r="G1582" s="8">
        <f t="shared" ref="G1582:G1686" si="70">B1582/1000*C1582</f>
        <v>136.30704</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1962932.9899999998</v>
      </c>
      <c r="D1583" s="2">
        <v>0</v>
      </c>
      <c r="E1583" s="2">
        <v>0</v>
      </c>
      <c r="F1583" s="2">
        <v>0</v>
      </c>
      <c r="G1583" s="3">
        <f t="shared" si="70"/>
        <v>3925.8659799999996</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1945683.2299999997</v>
      </c>
      <c r="D1585" s="2">
        <v>0</v>
      </c>
      <c r="E1585" s="2">
        <v>0</v>
      </c>
      <c r="F1585" s="2">
        <v>0</v>
      </c>
      <c r="G1585" s="3">
        <f t="shared" si="70"/>
        <v>7782.7329199999995</v>
      </c>
      <c r="H1585" s="3">
        <f t="shared" si="71"/>
        <v>0.2299999997485429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1662564.88</v>
      </c>
      <c r="D1586" s="2">
        <v>0</v>
      </c>
      <c r="E1586" s="2">
        <v>0</v>
      </c>
      <c r="F1586" s="2">
        <v>0</v>
      </c>
      <c r="G1586" s="3">
        <f t="shared" si="70"/>
        <v>8312.8243999999995</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281080.11</v>
      </c>
      <c r="D1587" s="2">
        <v>0</v>
      </c>
      <c r="E1587" s="2">
        <v>0</v>
      </c>
      <c r="F1587" s="2">
        <v>0</v>
      </c>
      <c r="G1587" s="3">
        <f t="shared" si="70"/>
        <v>1686.4806599999999</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2038.24</v>
      </c>
      <c r="D1588" s="2">
        <v>0</v>
      </c>
      <c r="E1588" s="2">
        <v>0</v>
      </c>
      <c r="F1588" s="2">
        <v>0</v>
      </c>
      <c r="G1588" s="3">
        <f t="shared" si="70"/>
        <v>14.26768</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17249.759999999998</v>
      </c>
      <c r="D1594" s="2">
        <v>0</v>
      </c>
      <c r="E1594" s="2">
        <v>0</v>
      </c>
      <c r="F1594" s="2">
        <v>0</v>
      </c>
      <c r="G1594" s="3">
        <f t="shared" si="70"/>
        <v>224.24687999999998</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1912085.43</v>
      </c>
      <c r="D1602" s="2">
        <v>0</v>
      </c>
      <c r="E1602" s="2">
        <v>0</v>
      </c>
      <c r="F1602" s="2">
        <v>0</v>
      </c>
      <c r="G1602" s="3">
        <f t="shared" si="70"/>
        <v>40153.794030000005</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1892123.17</v>
      </c>
      <c r="D1604" s="2">
        <v>0</v>
      </c>
      <c r="E1604" s="2">
        <v>0</v>
      </c>
      <c r="F1604" s="2">
        <v>0</v>
      </c>
      <c r="G1604" s="3">
        <f t="shared" si="70"/>
        <v>43518.832909999997</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1600557.17</v>
      </c>
      <c r="D1605" s="2">
        <v>0</v>
      </c>
      <c r="E1605" s="2">
        <v>0</v>
      </c>
      <c r="F1605" s="2">
        <v>0</v>
      </c>
      <c r="G1605" s="3">
        <f t="shared" si="70"/>
        <v>38413.372080000001</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289617.34999999998</v>
      </c>
      <c r="D1606" s="2">
        <v>0</v>
      </c>
      <c r="E1606" s="2">
        <v>0</v>
      </c>
      <c r="F1606" s="2">
        <v>0</v>
      </c>
      <c r="G1606" s="3">
        <f t="shared" si="70"/>
        <v>7240.4337500000001</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1948.65</v>
      </c>
      <c r="D1607" s="2">
        <v>0</v>
      </c>
      <c r="E1607" s="2">
        <v>0</v>
      </c>
      <c r="F1607" s="2">
        <v>0</v>
      </c>
      <c r="G1607" s="3">
        <f t="shared" si="70"/>
        <v>50.664900000000003</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19962.259999999998</v>
      </c>
      <c r="D1613" s="2">
        <v>0</v>
      </c>
      <c r="E1613" s="2">
        <v>0</v>
      </c>
      <c r="F1613" s="2">
        <v>0</v>
      </c>
      <c r="G1613" s="3">
        <f t="shared" si="70"/>
        <v>638.79232000000002</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187154.59999999986</v>
      </c>
      <c r="D1621" s="2">
        <v>0</v>
      </c>
      <c r="E1621" s="2">
        <v>0</v>
      </c>
      <c r="F1621" s="2">
        <v>0</v>
      </c>
      <c r="G1621" s="3">
        <f t="shared" si="70"/>
        <v>7486.1839999999947</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14857.42</v>
      </c>
      <c r="D1622" s="2">
        <v>0</v>
      </c>
      <c r="E1622" s="2">
        <v>0</v>
      </c>
      <c r="F1622" s="2">
        <v>0</v>
      </c>
      <c r="G1622" s="3">
        <f t="shared" si="70"/>
        <v>609.15422000000001</v>
      </c>
      <c r="H1622" s="3">
        <f t="shared" si="71"/>
        <v>0.42000000000007276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14857.42</v>
      </c>
      <c r="D1628" s="2">
        <v>0</v>
      </c>
      <c r="E1628" s="2">
        <v>0</v>
      </c>
      <c r="F1628" s="2">
        <v>0</v>
      </c>
      <c r="G1628" s="3">
        <f t="shared" si="70"/>
        <v>698.29873999999995</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14857.42</v>
      </c>
      <c r="D1634" s="2">
        <v>0</v>
      </c>
      <c r="E1634" s="2">
        <v>0</v>
      </c>
      <c r="F1634" s="2">
        <v>0</v>
      </c>
      <c r="G1634" s="3">
        <f t="shared" si="70"/>
        <v>787.44326000000001</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14857.42</v>
      </c>
      <c r="D1635" s="2">
        <v>0</v>
      </c>
      <c r="E1635" s="2">
        <v>0</v>
      </c>
      <c r="F1635" s="2">
        <v>0</v>
      </c>
      <c r="G1635" s="3">
        <f t="shared" si="70"/>
        <v>802.30067999999994</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172297.18</v>
      </c>
      <c r="D1681" s="2">
        <v>0</v>
      </c>
      <c r="E1681" s="2">
        <v>0</v>
      </c>
      <c r="F1681" s="2">
        <v>0</v>
      </c>
      <c r="G1681" s="3">
        <f t="shared" si="70"/>
        <v>17229.718000000001</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172297.18</v>
      </c>
      <c r="D1683" s="2">
        <v>0</v>
      </c>
      <c r="E1683" s="2">
        <v>0</v>
      </c>
      <c r="F1683" s="2">
        <v>0</v>
      </c>
      <c r="G1683" s="3">
        <f t="shared" si="70"/>
        <v>17574.31236</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35351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1277108.8</v>
      </c>
      <c r="I17" s="275">
        <f>'PR-RAS'!E6</f>
        <v>1897181.53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1263282</v>
      </c>
      <c r="I18" s="275">
        <f>'PR-RAS'!E152</f>
        <v>2017969.2899999998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41817.539999999884</v>
      </c>
      <c r="I20" s="275">
        <f>'PR-RAS'!E650</f>
        <v>179855.05999999979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157362.35</v>
      </c>
      <c r="I22" s="275">
        <f>BILANCA!E7</f>
        <v>147424.15999999995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106385.1</v>
      </c>
      <c r="I23" s="275">
        <f>BILANCA!E69</f>
        <v>50124.86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136307.04</v>
      </c>
      <c r="I24" s="275">
        <f>BILANCA!E177</f>
        <v>187154.59999999998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127440.41</v>
      </c>
      <c r="I25" s="275">
        <f>BILANCA!E251</f>
        <v>10394.420000000006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1267412.67</v>
      </c>
      <c r="I30" s="275">
        <f>'RAS-funkcijski'!E114</f>
        <v>2035219.05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1267412.67</v>
      </c>
      <c r="I31" s="275">
        <f>'RAS-funkcijski'!E141</f>
        <v>2035219.05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27236.83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48.88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136307.04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187154.59999999986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14857.42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172297.18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8" zoomScaleNormal="100" workbookViewId="0">
      <selection activeCell="E748" sqref="E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1277108.8</v>
      </c>
      <c r="E6" s="60">
        <f>E7+E43+E49+E82+E106+E125+E134+E140</f>
        <v>1897181.53</v>
      </c>
      <c r="F6" s="45">
        <f t="shared" ref="F6:F132" si="0">IF(D6&lt;&gt;0,IF(E6/D6&gt;=100,"&gt;&gt;100",E6/D6*100),"-")</f>
        <v>148.552850782956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393513.94</v>
      </c>
      <c r="E49" s="60">
        <f>E50+E53+E58+E61+E64+E68+E71+E74+E77</f>
        <v>595974.18999999994</v>
      </c>
      <c r="F49" s="45">
        <f t="shared" si="0"/>
        <v>151.4493209567112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362506.38</v>
      </c>
      <c r="E68" s="60">
        <f t="shared" si="11"/>
        <v>595974.18999999994</v>
      </c>
      <c r="F68" s="45">
        <f t="shared" si="0"/>
        <v>164.40377959692736</v>
      </c>
    </row>
    <row r="69" spans="1:6" ht="12.75" customHeight="1" x14ac:dyDescent="0.2">
      <c r="A69" s="63" t="s">
        <v>141</v>
      </c>
      <c r="B69" s="64" t="s">
        <v>142</v>
      </c>
      <c r="C69" s="247" t="s">
        <v>141</v>
      </c>
      <c r="D69" s="194">
        <v>362506.38</v>
      </c>
      <c r="E69" s="194">
        <v>595974.18999999994</v>
      </c>
      <c r="F69" s="45">
        <f t="shared" si="0"/>
        <v>164.40377959692736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31007.56</v>
      </c>
      <c r="E74" s="60">
        <f t="shared" si="13"/>
        <v>0</v>
      </c>
      <c r="F74" s="45">
        <f t="shared" si="0"/>
        <v>0</v>
      </c>
    </row>
    <row r="75" spans="1:6" ht="12.75" customHeight="1" x14ac:dyDescent="0.2">
      <c r="A75" s="63" t="s">
        <v>153</v>
      </c>
      <c r="B75" s="65" t="s">
        <v>154</v>
      </c>
      <c r="C75" s="247" t="s">
        <v>153</v>
      </c>
      <c r="D75" s="194">
        <v>27372.560000000001</v>
      </c>
      <c r="E75" s="194"/>
      <c r="F75" s="45">
        <f t="shared" si="0"/>
        <v>0</v>
      </c>
    </row>
    <row r="76" spans="1:6" ht="12.75" customHeight="1" x14ac:dyDescent="0.2">
      <c r="A76" s="63" t="s">
        <v>155</v>
      </c>
      <c r="B76" s="65" t="s">
        <v>156</v>
      </c>
      <c r="C76" s="247" t="s">
        <v>155</v>
      </c>
      <c r="D76" s="194">
        <v>3635</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0.12</v>
      </c>
      <c r="F82" s="45">
        <f t="shared" si="0"/>
        <v>133.33333333333331</v>
      </c>
    </row>
    <row r="83" spans="1:6" ht="12.75" customHeight="1" x14ac:dyDescent="0.2">
      <c r="A83" s="63">
        <v>641</v>
      </c>
      <c r="B83" s="64" t="s">
        <v>169</v>
      </c>
      <c r="C83" s="247" t="s">
        <v>170</v>
      </c>
      <c r="D83" s="60">
        <f t="shared" ref="D83:E83" si="16">SUM(D84:D90)</f>
        <v>0.09</v>
      </c>
      <c r="E83" s="60">
        <f t="shared" si="16"/>
        <v>0.12</v>
      </c>
      <c r="F83" s="45">
        <f t="shared" si="0"/>
        <v>133.33333333333331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0.12</v>
      </c>
      <c r="F85" s="45">
        <f t="shared" si="0"/>
        <v>133.33333333333331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79318.179999999993</v>
      </c>
      <c r="E106" s="60">
        <f>E107+E112+E120+E124</f>
        <v>174103.13</v>
      </c>
      <c r="F106" s="45">
        <f t="shared" si="0"/>
        <v>219.49965316904652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79318.179999999993</v>
      </c>
      <c r="E112" s="60">
        <f t="shared" si="20"/>
        <v>174103.13</v>
      </c>
      <c r="F112" s="45">
        <f t="shared" si="0"/>
        <v>219.49965316904652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79318.179999999993</v>
      </c>
      <c r="E117" s="194">
        <v>174103.13</v>
      </c>
      <c r="F117" s="45">
        <f t="shared" si="0"/>
        <v>219.49965316904652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898.50000000000011</v>
      </c>
      <c r="E125" s="60">
        <f t="shared" si="22"/>
        <v>0</v>
      </c>
      <c r="F125" s="45">
        <f t="shared" si="0"/>
        <v>0</v>
      </c>
    </row>
    <row r="126" spans="1:6" ht="12.75" customHeight="1" x14ac:dyDescent="0.2">
      <c r="A126" s="63">
        <v>661</v>
      </c>
      <c r="B126" s="65" t="s">
        <v>255</v>
      </c>
      <c r="C126" s="247" t="s">
        <v>256</v>
      </c>
      <c r="D126" s="60">
        <f t="shared" ref="D126:E126" si="23">SUM(D127:D128)</f>
        <v>81.58</v>
      </c>
      <c r="E126" s="60">
        <f t="shared" si="23"/>
        <v>0</v>
      </c>
      <c r="F126" s="45">
        <f t="shared" si="0"/>
        <v>0</v>
      </c>
    </row>
    <row r="127" spans="1:6" ht="12.75" customHeight="1" x14ac:dyDescent="0.2">
      <c r="A127" s="63">
        <v>6614</v>
      </c>
      <c r="B127" s="65" t="s">
        <v>257</v>
      </c>
      <c r="C127" s="247" t="s">
        <v>258</v>
      </c>
      <c r="D127" s="194">
        <v>81.58</v>
      </c>
      <c r="E127" s="194"/>
      <c r="F127" s="45">
        <f t="shared" si="0"/>
        <v>0</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816.92000000000007</v>
      </c>
      <c r="E129" s="60">
        <f t="shared" si="24"/>
        <v>0</v>
      </c>
      <c r="F129" s="45">
        <f t="shared" si="0"/>
        <v>0</v>
      </c>
    </row>
    <row r="130" spans="1:6" ht="12.75" customHeight="1" x14ac:dyDescent="0.2">
      <c r="A130" s="63">
        <v>6631</v>
      </c>
      <c r="B130" s="65" t="s">
        <v>263</v>
      </c>
      <c r="C130" s="247" t="s">
        <v>264</v>
      </c>
      <c r="D130" s="194">
        <v>321.25</v>
      </c>
      <c r="E130" s="194"/>
      <c r="F130" s="45">
        <f t="shared" si="0"/>
        <v>0</v>
      </c>
    </row>
    <row r="131" spans="1:6" ht="12.75" customHeight="1" x14ac:dyDescent="0.2">
      <c r="A131" s="63">
        <v>6632</v>
      </c>
      <c r="B131" s="182" t="s">
        <v>265</v>
      </c>
      <c r="C131" s="247" t="s">
        <v>266</v>
      </c>
      <c r="D131" s="194">
        <v>495.67</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803378.09</v>
      </c>
      <c r="E134" s="60">
        <f t="shared" si="25"/>
        <v>1127104.0900000001</v>
      </c>
      <c r="F134" s="45">
        <f t="shared" ref="F134:F229" si="26">IF(D134&lt;&gt;0,IF(E134/D134&gt;=100,"&gt;&gt;100",E134/D134*100),"-")</f>
        <v>140.29559730711603</v>
      </c>
    </row>
    <row r="135" spans="1:6" ht="24" x14ac:dyDescent="0.2">
      <c r="A135" s="63">
        <v>671</v>
      </c>
      <c r="B135" s="182" t="s">
        <v>273</v>
      </c>
      <c r="C135" s="247" t="s">
        <v>274</v>
      </c>
      <c r="D135" s="60">
        <f t="shared" ref="D135:E135" si="27">SUM(D136:D138)</f>
        <v>803378.09</v>
      </c>
      <c r="E135" s="60">
        <f t="shared" si="27"/>
        <v>1127104.0900000001</v>
      </c>
      <c r="F135" s="45">
        <f t="shared" si="26"/>
        <v>140.29559730711603</v>
      </c>
    </row>
    <row r="136" spans="1:6" ht="12.75" customHeight="1" x14ac:dyDescent="0.2">
      <c r="A136" s="63">
        <v>6711</v>
      </c>
      <c r="B136" s="65" t="s">
        <v>275</v>
      </c>
      <c r="C136" s="247" t="s">
        <v>276</v>
      </c>
      <c r="D136" s="194">
        <v>803378.09</v>
      </c>
      <c r="E136" s="194">
        <v>1110345.32</v>
      </c>
      <c r="F136" s="45">
        <f t="shared" si="26"/>
        <v>138.20955958607237</v>
      </c>
    </row>
    <row r="137" spans="1:6" ht="24" x14ac:dyDescent="0.2">
      <c r="A137" s="63">
        <v>6712</v>
      </c>
      <c r="B137" s="182" t="s">
        <v>277</v>
      </c>
      <c r="C137" s="247" t="s">
        <v>278</v>
      </c>
      <c r="D137" s="194">
        <v>0</v>
      </c>
      <c r="E137" s="194">
        <v>16758.77</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1263282</v>
      </c>
      <c r="E152" s="60">
        <f>E153+E164+E202+E221+E230+E262+E273</f>
        <v>2017969.2899999998</v>
      </c>
      <c r="F152" s="45">
        <f t="shared" si="26"/>
        <v>159.74020764959843</v>
      </c>
    </row>
    <row r="153" spans="1:6" ht="12.75" customHeight="1" x14ac:dyDescent="0.2">
      <c r="A153" s="63">
        <v>31</v>
      </c>
      <c r="B153" s="64" t="s">
        <v>308</v>
      </c>
      <c r="C153" s="247" t="s">
        <v>309</v>
      </c>
      <c r="D153" s="60">
        <f t="shared" ref="D153:E153" si="30">D154+D159+D160</f>
        <v>1038508.01</v>
      </c>
      <c r="E153" s="60">
        <f t="shared" si="30"/>
        <v>1734850.94</v>
      </c>
      <c r="F153" s="45">
        <f t="shared" si="26"/>
        <v>167.05224449833565</v>
      </c>
    </row>
    <row r="154" spans="1:6" ht="12.75" customHeight="1" x14ac:dyDescent="0.2">
      <c r="A154" s="63">
        <v>311</v>
      </c>
      <c r="B154" s="64" t="s">
        <v>310</v>
      </c>
      <c r="C154" s="247" t="s">
        <v>311</v>
      </c>
      <c r="D154" s="60">
        <f t="shared" ref="D154:E154" si="31">SUM(D155:D158)</f>
        <v>809602.77</v>
      </c>
      <c r="E154" s="60">
        <f t="shared" si="31"/>
        <v>1405195.42</v>
      </c>
      <c r="F154" s="45">
        <f t="shared" si="26"/>
        <v>173.56603411818858</v>
      </c>
    </row>
    <row r="155" spans="1:6" ht="12.75" customHeight="1" x14ac:dyDescent="0.2">
      <c r="A155" s="63">
        <v>3111</v>
      </c>
      <c r="B155" s="64" t="s">
        <v>312</v>
      </c>
      <c r="C155" s="247" t="s">
        <v>313</v>
      </c>
      <c r="D155" s="194">
        <v>809602.77</v>
      </c>
      <c r="E155" s="194">
        <v>1405195.42</v>
      </c>
      <c r="F155" s="45">
        <f t="shared" si="26"/>
        <v>173.56603411818858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108596.56</v>
      </c>
      <c r="E159" s="194">
        <v>120325.39</v>
      </c>
      <c r="F159" s="45">
        <f t="shared" si="26"/>
        <v>110.80036973546861</v>
      </c>
    </row>
    <row r="160" spans="1:6" ht="12.75" customHeight="1" x14ac:dyDescent="0.2">
      <c r="A160" s="63">
        <v>313</v>
      </c>
      <c r="B160" s="65" t="s">
        <v>322</v>
      </c>
      <c r="C160" s="247" t="s">
        <v>323</v>
      </c>
      <c r="D160" s="60">
        <f t="shared" ref="D160:E160" si="32">SUM(D161:D163)</f>
        <v>120308.68</v>
      </c>
      <c r="E160" s="60">
        <f t="shared" si="32"/>
        <v>209330.13</v>
      </c>
      <c r="F160" s="45">
        <f t="shared" si="26"/>
        <v>173.99420390947685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120308.68</v>
      </c>
      <c r="E162" s="194">
        <v>209330.13</v>
      </c>
      <c r="F162" s="45">
        <f t="shared" si="26"/>
        <v>173.99420390947685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223088.91</v>
      </c>
      <c r="E164" s="60">
        <f>E165+E170+E178+E188+E189+E194</f>
        <v>281080.11</v>
      </c>
      <c r="F164" s="45">
        <f t="shared" si="26"/>
        <v>125.99465836289217</v>
      </c>
    </row>
    <row r="165" spans="1:6" ht="12.75" customHeight="1" x14ac:dyDescent="0.2">
      <c r="A165" s="63">
        <v>321</v>
      </c>
      <c r="B165" s="64" t="s">
        <v>332</v>
      </c>
      <c r="C165" s="247" t="s">
        <v>333</v>
      </c>
      <c r="D165" s="60">
        <f t="shared" ref="D165:E165" si="33">SUM(D166:D169)</f>
        <v>24462.920000000002</v>
      </c>
      <c r="E165" s="60">
        <f t="shared" si="33"/>
        <v>46441.13</v>
      </c>
      <c r="F165" s="45">
        <f t="shared" si="26"/>
        <v>189.84295415265225</v>
      </c>
    </row>
    <row r="166" spans="1:6" ht="12.75" customHeight="1" x14ac:dyDescent="0.2">
      <c r="A166" s="63">
        <v>3211</v>
      </c>
      <c r="B166" s="64" t="s">
        <v>334</v>
      </c>
      <c r="C166" s="247" t="s">
        <v>335</v>
      </c>
      <c r="D166" s="194">
        <v>0</v>
      </c>
      <c r="E166" s="194">
        <v>80.599999999999994</v>
      </c>
      <c r="F166" s="45" t="str">
        <f t="shared" si="26"/>
        <v>-</v>
      </c>
    </row>
    <row r="167" spans="1:6" ht="12.75" customHeight="1" x14ac:dyDescent="0.2">
      <c r="A167" s="63">
        <v>3212</v>
      </c>
      <c r="B167" s="64" t="s">
        <v>336</v>
      </c>
      <c r="C167" s="247" t="s">
        <v>337</v>
      </c>
      <c r="D167" s="194">
        <v>23221.38</v>
      </c>
      <c r="E167" s="194">
        <v>44007.79</v>
      </c>
      <c r="F167" s="45">
        <f t="shared" si="26"/>
        <v>189.51410295167642</v>
      </c>
    </row>
    <row r="168" spans="1:6" ht="12.75" customHeight="1" x14ac:dyDescent="0.2">
      <c r="A168" s="63">
        <v>3213</v>
      </c>
      <c r="B168" s="64" t="s">
        <v>338</v>
      </c>
      <c r="C168" s="247" t="s">
        <v>339</v>
      </c>
      <c r="D168" s="194">
        <v>1241.54</v>
      </c>
      <c r="E168" s="194">
        <v>2352.7399999999998</v>
      </c>
      <c r="F168" s="45">
        <f t="shared" si="26"/>
        <v>189.50174782930875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114908.37000000001</v>
      </c>
      <c r="E170" s="60">
        <f t="shared" si="34"/>
        <v>141586.46999999997</v>
      </c>
      <c r="F170" s="45">
        <f t="shared" si="26"/>
        <v>123.2168466056911</v>
      </c>
    </row>
    <row r="171" spans="1:6" ht="12.75" customHeight="1" x14ac:dyDescent="0.2">
      <c r="A171" s="63">
        <v>3221</v>
      </c>
      <c r="B171" s="64" t="s">
        <v>344</v>
      </c>
      <c r="C171" s="247" t="s">
        <v>345</v>
      </c>
      <c r="D171" s="194">
        <v>27574.23</v>
      </c>
      <c r="E171" s="194">
        <v>30789.61</v>
      </c>
      <c r="F171" s="45">
        <f t="shared" si="26"/>
        <v>111.66081518867436</v>
      </c>
    </row>
    <row r="172" spans="1:6" ht="12.75" customHeight="1" x14ac:dyDescent="0.2">
      <c r="A172" s="63">
        <v>3222</v>
      </c>
      <c r="B172" s="64" t="s">
        <v>346</v>
      </c>
      <c r="C172" s="247" t="s">
        <v>347</v>
      </c>
      <c r="D172" s="194">
        <v>63915.63</v>
      </c>
      <c r="E172" s="194">
        <v>82522.009999999995</v>
      </c>
      <c r="F172" s="45">
        <f t="shared" si="26"/>
        <v>129.11084503117624</v>
      </c>
    </row>
    <row r="173" spans="1:6" ht="12.75" customHeight="1" x14ac:dyDescent="0.2">
      <c r="A173" s="63">
        <v>3223</v>
      </c>
      <c r="B173" s="65" t="s">
        <v>348</v>
      </c>
      <c r="C173" s="247" t="s">
        <v>349</v>
      </c>
      <c r="D173" s="194">
        <v>18228.93</v>
      </c>
      <c r="E173" s="194">
        <v>22587.93</v>
      </c>
      <c r="F173" s="45">
        <f t="shared" si="26"/>
        <v>123.91253902450666</v>
      </c>
    </row>
    <row r="174" spans="1:6" ht="12.75" customHeight="1" x14ac:dyDescent="0.2">
      <c r="A174" s="63">
        <v>3224</v>
      </c>
      <c r="B174" s="65" t="s">
        <v>350</v>
      </c>
      <c r="C174" s="247" t="s">
        <v>351</v>
      </c>
      <c r="D174" s="194">
        <v>2647.19</v>
      </c>
      <c r="E174" s="194">
        <v>3210.49</v>
      </c>
      <c r="F174" s="45">
        <f t="shared" si="26"/>
        <v>121.27916772124404</v>
      </c>
    </row>
    <row r="175" spans="1:6" ht="12.75" customHeight="1" x14ac:dyDescent="0.2">
      <c r="A175" s="63">
        <v>3225</v>
      </c>
      <c r="B175" s="65" t="s">
        <v>352</v>
      </c>
      <c r="C175" s="247" t="s">
        <v>353</v>
      </c>
      <c r="D175" s="194">
        <v>1915.89</v>
      </c>
      <c r="E175" s="194">
        <v>2476.4299999999998</v>
      </c>
      <c r="F175" s="45">
        <f t="shared" si="26"/>
        <v>129.25742083313759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626.5</v>
      </c>
      <c r="E177" s="194"/>
      <c r="F177" s="45">
        <f t="shared" si="26"/>
        <v>0</v>
      </c>
    </row>
    <row r="178" spans="1:6" ht="12.75" customHeight="1" x14ac:dyDescent="0.2">
      <c r="A178" s="63">
        <v>323</v>
      </c>
      <c r="B178" s="65" t="s">
        <v>358</v>
      </c>
      <c r="C178" s="247" t="s">
        <v>359</v>
      </c>
      <c r="D178" s="60">
        <f t="shared" ref="D178:E178" si="35">SUM(D179:D187)</f>
        <v>68940.89</v>
      </c>
      <c r="E178" s="60">
        <f t="shared" si="35"/>
        <v>77802.36</v>
      </c>
      <c r="F178" s="45">
        <f t="shared" si="26"/>
        <v>112.85372149967894</v>
      </c>
    </row>
    <row r="179" spans="1:6" ht="12.75" customHeight="1" x14ac:dyDescent="0.2">
      <c r="A179" s="63">
        <v>3231</v>
      </c>
      <c r="B179" s="65" t="s">
        <v>360</v>
      </c>
      <c r="C179" s="247" t="s">
        <v>361</v>
      </c>
      <c r="D179" s="194">
        <v>1349.44</v>
      </c>
      <c r="E179" s="194">
        <v>1647.93</v>
      </c>
      <c r="F179" s="45">
        <f t="shared" si="26"/>
        <v>122.11954588570073</v>
      </c>
    </row>
    <row r="180" spans="1:6" ht="12.75" customHeight="1" x14ac:dyDescent="0.2">
      <c r="A180" s="63">
        <v>3232</v>
      </c>
      <c r="B180" s="65" t="s">
        <v>362</v>
      </c>
      <c r="C180" s="247" t="s">
        <v>363</v>
      </c>
      <c r="D180" s="194">
        <v>8736.4699999999993</v>
      </c>
      <c r="E180" s="194">
        <v>8567.8700000000008</v>
      </c>
      <c r="F180" s="45">
        <f t="shared" si="26"/>
        <v>98.07015877121998</v>
      </c>
    </row>
    <row r="181" spans="1:6" ht="12.75" customHeight="1" x14ac:dyDescent="0.2">
      <c r="A181" s="63">
        <v>3233</v>
      </c>
      <c r="B181" s="65" t="s">
        <v>364</v>
      </c>
      <c r="C181" s="247" t="s">
        <v>365</v>
      </c>
      <c r="D181" s="194">
        <v>254.88</v>
      </c>
      <c r="E181" s="194">
        <v>1172.32</v>
      </c>
      <c r="F181" s="45">
        <f t="shared" si="26"/>
        <v>459.94978028876335</v>
      </c>
    </row>
    <row r="182" spans="1:6" ht="12.75" customHeight="1" x14ac:dyDescent="0.2">
      <c r="A182" s="63">
        <v>3234</v>
      </c>
      <c r="B182" s="65" t="s">
        <v>366</v>
      </c>
      <c r="C182" s="247" t="s">
        <v>367</v>
      </c>
      <c r="D182" s="194">
        <v>7252.23</v>
      </c>
      <c r="E182" s="194">
        <v>8463.7000000000007</v>
      </c>
      <c r="F182" s="45">
        <f t="shared" si="26"/>
        <v>116.70479287060671</v>
      </c>
    </row>
    <row r="183" spans="1:6" ht="12.75" customHeight="1" x14ac:dyDescent="0.2">
      <c r="A183" s="63">
        <v>3235</v>
      </c>
      <c r="B183" s="64" t="s">
        <v>368</v>
      </c>
      <c r="C183" s="247" t="s">
        <v>369</v>
      </c>
      <c r="D183" s="194">
        <v>0</v>
      </c>
      <c r="E183" s="194">
        <v>432.5</v>
      </c>
      <c r="F183" s="45" t="str">
        <f t="shared" si="26"/>
        <v>-</v>
      </c>
    </row>
    <row r="184" spans="1:6" ht="12.75" customHeight="1" x14ac:dyDescent="0.2">
      <c r="A184" s="63">
        <v>3236</v>
      </c>
      <c r="B184" s="64" t="s">
        <v>370</v>
      </c>
      <c r="C184" s="247" t="s">
        <v>371</v>
      </c>
      <c r="D184" s="194">
        <v>3411.67</v>
      </c>
      <c r="E184" s="194">
        <v>4676.09</v>
      </c>
      <c r="F184" s="45">
        <f t="shared" si="26"/>
        <v>137.06161498620909</v>
      </c>
    </row>
    <row r="185" spans="1:6" ht="12.75" customHeight="1" x14ac:dyDescent="0.2">
      <c r="A185" s="63">
        <v>3237</v>
      </c>
      <c r="B185" s="64" t="s">
        <v>372</v>
      </c>
      <c r="C185" s="247" t="s">
        <v>373</v>
      </c>
      <c r="D185" s="194">
        <v>25591.45</v>
      </c>
      <c r="E185" s="194">
        <v>22568.63</v>
      </c>
      <c r="F185" s="45">
        <f t="shared" si="26"/>
        <v>88.188164406471685</v>
      </c>
    </row>
    <row r="186" spans="1:6" ht="12.75" customHeight="1" x14ac:dyDescent="0.2">
      <c r="A186" s="63">
        <v>3238</v>
      </c>
      <c r="B186" s="64" t="s">
        <v>374</v>
      </c>
      <c r="C186" s="247" t="s">
        <v>375</v>
      </c>
      <c r="D186" s="194">
        <v>10268.67</v>
      </c>
      <c r="E186" s="194">
        <v>10248</v>
      </c>
      <c r="F186" s="45">
        <f t="shared" si="26"/>
        <v>99.798708109229338</v>
      </c>
    </row>
    <row r="187" spans="1:6" ht="12.75" customHeight="1" x14ac:dyDescent="0.2">
      <c r="A187" s="63">
        <v>3239</v>
      </c>
      <c r="B187" s="64" t="s">
        <v>376</v>
      </c>
      <c r="C187" s="247" t="s">
        <v>377</v>
      </c>
      <c r="D187" s="194">
        <v>12076.08</v>
      </c>
      <c r="E187" s="194">
        <v>20025.32</v>
      </c>
      <c r="F187" s="45">
        <f t="shared" si="26"/>
        <v>165.82632774873966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14776.73</v>
      </c>
      <c r="E194" s="60">
        <f t="shared" si="36"/>
        <v>15250.15</v>
      </c>
      <c r="F194" s="45">
        <f t="shared" si="26"/>
        <v>103.20382114310812</v>
      </c>
    </row>
    <row r="195" spans="1:6" ht="12.75" customHeight="1" x14ac:dyDescent="0.2">
      <c r="A195" s="63">
        <v>3291</v>
      </c>
      <c r="B195" s="183" t="s">
        <v>392</v>
      </c>
      <c r="C195" s="247" t="s">
        <v>393</v>
      </c>
      <c r="D195" s="194">
        <v>7240.44</v>
      </c>
      <c r="E195" s="194">
        <v>8148.34</v>
      </c>
      <c r="F195" s="45">
        <f t="shared" si="26"/>
        <v>112.53929319212645</v>
      </c>
    </row>
    <row r="196" spans="1:6" ht="12.75" customHeight="1" x14ac:dyDescent="0.2">
      <c r="A196" s="63">
        <v>3292</v>
      </c>
      <c r="B196" s="64" t="s">
        <v>394</v>
      </c>
      <c r="C196" s="247" t="s">
        <v>395</v>
      </c>
      <c r="D196" s="194">
        <v>3018.96</v>
      </c>
      <c r="E196" s="194">
        <v>1902.92</v>
      </c>
      <c r="F196" s="45">
        <f t="shared" si="26"/>
        <v>63.032302514773299</v>
      </c>
    </row>
    <row r="197" spans="1:6" ht="12.75" customHeight="1" x14ac:dyDescent="0.2">
      <c r="A197" s="63">
        <v>3293</v>
      </c>
      <c r="B197" s="64" t="s">
        <v>396</v>
      </c>
      <c r="C197" s="247" t="s">
        <v>397</v>
      </c>
      <c r="D197" s="194">
        <v>340.36</v>
      </c>
      <c r="E197" s="194">
        <v>652.16999999999996</v>
      </c>
      <c r="F197" s="45">
        <f t="shared" si="26"/>
        <v>191.61182277588432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4155.95</v>
      </c>
      <c r="E199" s="194">
        <v>4395.41</v>
      </c>
      <c r="F199" s="45">
        <f t="shared" si="26"/>
        <v>105.76185950264079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21.02</v>
      </c>
      <c r="E201" s="194">
        <v>151.31</v>
      </c>
      <c r="F201" s="45">
        <f t="shared" si="26"/>
        <v>719.83824928639399</v>
      </c>
    </row>
    <row r="202" spans="1:6" ht="12.75" customHeight="1" x14ac:dyDescent="0.2">
      <c r="A202" s="63">
        <v>34</v>
      </c>
      <c r="B202" s="183" t="s">
        <v>406</v>
      </c>
      <c r="C202" s="247" t="s">
        <v>407</v>
      </c>
      <c r="D202" s="60">
        <f t="shared" ref="D202:E202" si="37">D203+D208+D216</f>
        <v>1685.08</v>
      </c>
      <c r="E202" s="60">
        <f t="shared" si="37"/>
        <v>2038.24</v>
      </c>
      <c r="F202" s="45">
        <f t="shared" si="26"/>
        <v>120.95805540389775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1685.08</v>
      </c>
      <c r="E216" s="60">
        <f t="shared" si="40"/>
        <v>2038.24</v>
      </c>
      <c r="F216" s="45">
        <f t="shared" si="26"/>
        <v>120.95805540389775</v>
      </c>
    </row>
    <row r="217" spans="1:6" ht="12.75" customHeight="1" x14ac:dyDescent="0.2">
      <c r="A217" s="63">
        <v>3431</v>
      </c>
      <c r="B217" s="182" t="s">
        <v>436</v>
      </c>
      <c r="C217" s="247" t="s">
        <v>437</v>
      </c>
      <c r="D217" s="194">
        <v>1685.08</v>
      </c>
      <c r="E217" s="194">
        <v>1950.53</v>
      </c>
      <c r="F217" s="45">
        <f t="shared" si="26"/>
        <v>115.75296128373726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87.71</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1263282</v>
      </c>
      <c r="E299" s="60">
        <f>E152-E297+E298</f>
        <v>2017969.2899999998</v>
      </c>
      <c r="F299" s="45">
        <f t="shared" si="68"/>
        <v>159.74020764959843</v>
      </c>
    </row>
    <row r="300" spans="1:6" ht="12.75" customHeight="1" x14ac:dyDescent="0.2">
      <c r="A300" s="63" t="s">
        <v>582</v>
      </c>
      <c r="B300" s="64" t="s">
        <v>593</v>
      </c>
      <c r="C300" s="247" t="s">
        <v>594</v>
      </c>
      <c r="D300" s="60">
        <f>IF(D6&gt;=D299,D6-D299,0)</f>
        <v>13826.800000000047</v>
      </c>
      <c r="E300" s="60">
        <f>IF(E6&gt;=E299,E6-E299,0)</f>
        <v>0</v>
      </c>
      <c r="F300" s="45">
        <f t="shared" si="68"/>
        <v>0</v>
      </c>
    </row>
    <row r="301" spans="1:6" ht="12.75" customHeight="1" x14ac:dyDescent="0.2">
      <c r="A301" s="63" t="s">
        <v>582</v>
      </c>
      <c r="B301" s="64" t="s">
        <v>595</v>
      </c>
      <c r="C301" s="247" t="s">
        <v>596</v>
      </c>
      <c r="D301" s="60">
        <f>IF(D299&gt;=D6,D299-D6,0)</f>
        <v>0</v>
      </c>
      <c r="E301" s="60">
        <f>IF(E299&gt;=E6,E299-E6,0)</f>
        <v>120787.75999999978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49158.41</v>
      </c>
      <c r="E303" s="194">
        <v>39462.28</v>
      </c>
      <c r="F303" s="45">
        <f t="shared" si="68"/>
        <v>80.275745289564895</v>
      </c>
    </row>
    <row r="304" spans="1:6" ht="12.75" customHeight="1" x14ac:dyDescent="0.2">
      <c r="A304" s="63">
        <v>96</v>
      </c>
      <c r="B304" s="220" t="s">
        <v>601</v>
      </c>
      <c r="C304" s="247" t="s">
        <v>602</v>
      </c>
      <c r="D304" s="194">
        <v>9546.1</v>
      </c>
      <c r="E304" s="194">
        <v>40475.82</v>
      </c>
      <c r="F304" s="45">
        <f t="shared" si="68"/>
        <v>424.00372927163971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4130.67</v>
      </c>
      <c r="E360" s="60">
        <f t="shared" si="86"/>
        <v>17249.760000000002</v>
      </c>
      <c r="F360" s="45">
        <f t="shared" si="72"/>
        <v>417.60198708684067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4130.67</v>
      </c>
      <c r="E373" s="60">
        <f t="shared" si="90"/>
        <v>17249.760000000002</v>
      </c>
      <c r="F373" s="45">
        <f t="shared" si="72"/>
        <v>417.60198708684067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4130.67</v>
      </c>
      <c r="E379" s="60">
        <f t="shared" si="92"/>
        <v>17249.760000000002</v>
      </c>
      <c r="F379" s="45">
        <f t="shared" si="72"/>
        <v>417.60198708684067</v>
      </c>
    </row>
    <row r="380" spans="1:6" ht="12.75" customHeight="1" x14ac:dyDescent="0.2">
      <c r="A380" s="63">
        <v>4221</v>
      </c>
      <c r="B380" s="64" t="s">
        <v>648</v>
      </c>
      <c r="C380" s="247" t="s">
        <v>740</v>
      </c>
      <c r="D380" s="194">
        <v>3635</v>
      </c>
      <c r="E380" s="194">
        <v>1782.49</v>
      </c>
      <c r="F380" s="45">
        <f t="shared" si="72"/>
        <v>49.03686382393397</v>
      </c>
    </row>
    <row r="381" spans="1:6" ht="12.75" customHeight="1" x14ac:dyDescent="0.2">
      <c r="A381" s="63">
        <v>4222</v>
      </c>
      <c r="B381" s="64" t="s">
        <v>741</v>
      </c>
      <c r="C381" s="247" t="s">
        <v>742</v>
      </c>
      <c r="D381" s="194">
        <v>495.67</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15467.27</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4130.67</v>
      </c>
      <c r="E418" s="60">
        <f t="shared" si="102"/>
        <v>17249.760000000002</v>
      </c>
      <c r="F418" s="45">
        <f t="shared" si="72"/>
        <v>417.60198708684067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2355.2600000000002</v>
      </c>
      <c r="E420" s="194">
        <v>2355.2600000000002</v>
      </c>
      <c r="F420" s="45">
        <f t="shared" si="72"/>
        <v>100</v>
      </c>
    </row>
    <row r="421" spans="1:6" ht="12.75" customHeight="1" x14ac:dyDescent="0.2">
      <c r="A421" s="63">
        <v>97</v>
      </c>
      <c r="B421" s="220" t="s">
        <v>801</v>
      </c>
      <c r="C421" s="247" t="s">
        <v>802</v>
      </c>
      <c r="D421" s="194">
        <v>2349.5</v>
      </c>
      <c r="E421" s="194">
        <v>2349.5</v>
      </c>
      <c r="F421" s="45">
        <f t="shared" si="72"/>
        <v>100</v>
      </c>
    </row>
    <row r="422" spans="1:6" ht="12.75" customHeight="1" x14ac:dyDescent="0.2">
      <c r="A422" s="63" t="s">
        <v>582</v>
      </c>
      <c r="B422" s="64" t="s">
        <v>803</v>
      </c>
      <c r="C422" s="247" t="s">
        <v>804</v>
      </c>
      <c r="D422" s="60">
        <f>D6+D308</f>
        <v>1277108.8</v>
      </c>
      <c r="E422" s="60">
        <f>E6+E308</f>
        <v>1897181.53</v>
      </c>
      <c r="F422" s="45">
        <f t="shared" si="72"/>
        <v>148.552850782956</v>
      </c>
    </row>
    <row r="423" spans="1:6" ht="12.75" customHeight="1" x14ac:dyDescent="0.2">
      <c r="A423" s="63" t="s">
        <v>582</v>
      </c>
      <c r="B423" s="64" t="s">
        <v>805</v>
      </c>
      <c r="C423" s="247" t="s">
        <v>806</v>
      </c>
      <c r="D423" s="60">
        <f t="shared" ref="D423:E423" si="103">D299+D360</f>
        <v>1267412.67</v>
      </c>
      <c r="E423" s="60">
        <f t="shared" si="103"/>
        <v>2035219.0499999998</v>
      </c>
      <c r="F423" s="45">
        <f t="shared" si="72"/>
        <v>160.58061420515861</v>
      </c>
    </row>
    <row r="424" spans="1:6" ht="12.75" customHeight="1" x14ac:dyDescent="0.2">
      <c r="A424" s="63" t="s">
        <v>582</v>
      </c>
      <c r="B424" s="64" t="s">
        <v>807</v>
      </c>
      <c r="C424" s="247" t="s">
        <v>808</v>
      </c>
      <c r="D424" s="60">
        <f t="shared" ref="D424:E424" si="104">IF(D422&gt;=D423,D422-D423,0)</f>
        <v>9696.1300000001211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138037.51999999979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51513.670000000006</v>
      </c>
      <c r="E427" s="60">
        <f t="shared" si="107"/>
        <v>41817.54</v>
      </c>
      <c r="F427" s="45">
        <f t="shared" si="72"/>
        <v>81.177559276984141</v>
      </c>
    </row>
    <row r="428" spans="1:6" ht="24" x14ac:dyDescent="0.2">
      <c r="A428" s="249" t="s">
        <v>816</v>
      </c>
      <c r="B428" s="243" t="s">
        <v>817</v>
      </c>
      <c r="C428" s="250" t="s">
        <v>818</v>
      </c>
      <c r="D428" s="81">
        <f t="shared" ref="D428:E428" si="108">D304+D421</f>
        <v>11895.6</v>
      </c>
      <c r="E428" s="81">
        <f t="shared" si="108"/>
        <v>42825.32</v>
      </c>
      <c r="F428" s="61">
        <f t="shared" si="72"/>
        <v>360.00975150475807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1277108.8</v>
      </c>
      <c r="E643" s="60">
        <f>E422+E430</f>
        <v>1897181.53</v>
      </c>
      <c r="F643" s="45">
        <f t="shared" si="109"/>
        <v>148.552850782956</v>
      </c>
    </row>
    <row r="644" spans="1:6" ht="12.75" customHeight="1" x14ac:dyDescent="0.2">
      <c r="A644" s="63" t="s">
        <v>582</v>
      </c>
      <c r="B644" s="64" t="s">
        <v>1238</v>
      </c>
      <c r="C644" s="247" t="s">
        <v>1239</v>
      </c>
      <c r="D644" s="60">
        <f>D423+D535</f>
        <v>1267412.67</v>
      </c>
      <c r="E644" s="60">
        <f>E423+E535</f>
        <v>2035219.0499999998</v>
      </c>
      <c r="F644" s="45">
        <f t="shared" si="109"/>
        <v>160.58061420515861</v>
      </c>
    </row>
    <row r="645" spans="1:6" ht="12.75" customHeight="1" x14ac:dyDescent="0.2">
      <c r="A645" s="63" t="s">
        <v>582</v>
      </c>
      <c r="B645" s="64" t="s">
        <v>1240</v>
      </c>
      <c r="C645" s="247" t="s">
        <v>1241</v>
      </c>
      <c r="D645" s="60">
        <f t="shared" ref="D645:E645" si="163">IF(D643&gt;=D644,D643-D644,0)</f>
        <v>9696.1300000001211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138037.51999999979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51513.670000000006</v>
      </c>
      <c r="E648" s="60">
        <f>IF(E427-E426+E642-E641&gt;=0,E427-E426+E642-E641,0)</f>
        <v>41817.54</v>
      </c>
      <c r="F648" s="45">
        <f t="shared" si="109"/>
        <v>81.177559276984141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41817.539999999884</v>
      </c>
      <c r="E650" s="60">
        <f t="shared" si="166"/>
        <v>179855.05999999979</v>
      </c>
      <c r="F650" s="45">
        <f t="shared" si="109"/>
        <v>430.09478797652923</v>
      </c>
    </row>
    <row r="651" spans="1:6" ht="24" x14ac:dyDescent="0.2">
      <c r="A651" s="249" t="s">
        <v>1252</v>
      </c>
      <c r="B651" s="184" t="s">
        <v>1253</v>
      </c>
      <c r="C651" s="250" t="s">
        <v>1252</v>
      </c>
      <c r="D651" s="196">
        <v>90351.91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3836.72</v>
      </c>
      <c r="E653" s="194"/>
      <c r="F653" s="45">
        <f t="shared" ref="F653:F740" si="167">IF(D653&lt;&gt;0,IF(E653/D653&gt;=100,"&gt;&gt;100",E653/D653*100),"-")</f>
        <v>0</v>
      </c>
    </row>
    <row r="654" spans="1:6" ht="12.75" customHeight="1" x14ac:dyDescent="0.2">
      <c r="A654" s="63" t="s">
        <v>1257</v>
      </c>
      <c r="B654" s="64" t="s">
        <v>1258</v>
      </c>
      <c r="C654" s="247" t="s">
        <v>1257</v>
      </c>
      <c r="D654" s="194">
        <v>1369737.17</v>
      </c>
      <c r="E654" s="194"/>
      <c r="F654" s="45">
        <f t="shared" si="167"/>
        <v>0</v>
      </c>
    </row>
    <row r="655" spans="1:6" ht="12.75" customHeight="1" x14ac:dyDescent="0.2">
      <c r="A655" s="63" t="s">
        <v>1259</v>
      </c>
      <c r="B655" s="64" t="s">
        <v>1260</v>
      </c>
      <c r="C655" s="247" t="s">
        <v>1259</v>
      </c>
      <c r="D655" s="194">
        <v>1370867.43</v>
      </c>
      <c r="E655" s="194"/>
      <c r="F655" s="45">
        <f t="shared" si="167"/>
        <v>0</v>
      </c>
    </row>
    <row r="656" spans="1:6" ht="24" x14ac:dyDescent="0.2">
      <c r="A656" s="63">
        <v>11</v>
      </c>
      <c r="B656" s="64" t="s">
        <v>1261</v>
      </c>
      <c r="C656" s="247" t="s">
        <v>1262</v>
      </c>
      <c r="D656" s="60">
        <f t="shared" ref="D656:E656" si="168">+D653+D654-D655</f>
        <v>2706.4599999999627</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66</v>
      </c>
      <c r="E658" s="253">
        <v>84</v>
      </c>
      <c r="F658" s="45">
        <f t="shared" si="167"/>
        <v>127.27272727272727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61</v>
      </c>
      <c r="E660" s="253">
        <v>72</v>
      </c>
      <c r="F660" s="45">
        <f t="shared" si="167"/>
        <v>118.0327868852459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11217.8</v>
      </c>
      <c r="E683" s="192">
        <v>7791</v>
      </c>
      <c r="F683" s="71">
        <f t="shared" si="167"/>
        <v>69.452120736686339</v>
      </c>
    </row>
    <row r="684" spans="1:6" ht="24" x14ac:dyDescent="0.2">
      <c r="A684" s="70">
        <v>63613</v>
      </c>
      <c r="B684" s="182" t="s">
        <v>1318</v>
      </c>
      <c r="C684" s="278" t="s">
        <v>1319</v>
      </c>
      <c r="D684" s="192">
        <v>351288.58</v>
      </c>
      <c r="E684" s="192">
        <v>588183.18999999994</v>
      </c>
      <c r="F684" s="71">
        <f t="shared" si="167"/>
        <v>167.43589842857969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27372.560000000001</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3635</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79318.179999999993</v>
      </c>
      <c r="E724" s="192">
        <v>174103.13</v>
      </c>
      <c r="F724" s="71">
        <f t="shared" si="167"/>
        <v>219.49965316904652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3000</v>
      </c>
      <c r="F732" s="71">
        <f t="shared" si="167"/>
        <v>214.28571428571428</v>
      </c>
    </row>
    <row r="733" spans="1:6" ht="12.75" customHeight="1" x14ac:dyDescent="0.2">
      <c r="A733" s="70">
        <v>31215</v>
      </c>
      <c r="B733" s="65" t="s">
        <v>1396</v>
      </c>
      <c r="C733" s="278" t="s">
        <v>1397</v>
      </c>
      <c r="D733" s="192">
        <v>3360</v>
      </c>
      <c r="E733" s="192">
        <v>6600</v>
      </c>
      <c r="F733" s="71">
        <f t="shared" si="167"/>
        <v>196.42857142857142</v>
      </c>
    </row>
    <row r="734" spans="1:6" ht="12.75" customHeight="1" x14ac:dyDescent="0.2">
      <c r="A734" s="70">
        <v>32121</v>
      </c>
      <c r="B734" s="65" t="s">
        <v>1398</v>
      </c>
      <c r="C734" s="278" t="s">
        <v>1399</v>
      </c>
      <c r="D734" s="192">
        <v>23221.38</v>
      </c>
      <c r="E734" s="192">
        <v>44007.79</v>
      </c>
      <c r="F734" s="71">
        <f t="shared" si="167"/>
        <v>189.51410295167642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2425.52</v>
      </c>
      <c r="E736" s="194">
        <v>3548.1</v>
      </c>
      <c r="F736" s="45">
        <f t="shared" si="167"/>
        <v>146.28203436788812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597.23</v>
      </c>
      <c r="F738" s="45" t="str">
        <f t="shared" si="167"/>
        <v>-</v>
      </c>
    </row>
    <row r="739" spans="1:6" ht="12.75" customHeight="1" x14ac:dyDescent="0.2">
      <c r="A739" s="70" t="s">
        <v>1408</v>
      </c>
      <c r="B739" s="65" t="s">
        <v>1409</v>
      </c>
      <c r="C739" s="278" t="s">
        <v>1408</v>
      </c>
      <c r="D739" s="192">
        <v>22100.91</v>
      </c>
      <c r="E739" s="192">
        <v>16990.27</v>
      </c>
      <c r="F739" s="71">
        <f t="shared" si="167"/>
        <v>76.875884296167001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7240.44</v>
      </c>
      <c r="E741" s="192">
        <v>8148.34</v>
      </c>
      <c r="F741" s="71">
        <f t="shared" ref="F741:F1006" si="169">IF(D741&lt;&gt;0,IF(E741/D741&gt;=100,"&gt;&gt;100",E741/D741*100),"-")</f>
        <v>112.53929319212645</v>
      </c>
    </row>
    <row r="742" spans="1:6" ht="12.75" customHeight="1" x14ac:dyDescent="0.2">
      <c r="A742" s="70" t="s">
        <v>1414</v>
      </c>
      <c r="B742" s="65" t="s">
        <v>1415</v>
      </c>
      <c r="C742" s="278" t="s">
        <v>1414</v>
      </c>
      <c r="D742" s="192">
        <v>562.96</v>
      </c>
      <c r="E742" s="192"/>
      <c r="F742" s="71">
        <f t="shared" si="169"/>
        <v>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3686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6" zoomScaleNormal="100" workbookViewId="0">
      <selection activeCell="D200" sqref="D2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263747.45</v>
      </c>
      <c r="E6" s="180">
        <f t="shared" si="0"/>
        <v>197549.01999999996</v>
      </c>
      <c r="F6" s="181">
        <f t="shared" ref="F6:F298" si="1">IF(D6&gt;0,IF(E6/D6&gt;=100,"&gt;&gt;100",E6/D6*100),"-")</f>
        <v>74.900826529318081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157362.35</v>
      </c>
      <c r="E7" s="79">
        <f t="shared" si="2"/>
        <v>147424.15999999995</v>
      </c>
      <c r="F7" s="71">
        <f t="shared" si="1"/>
        <v>93.684518564955297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139959.07</v>
      </c>
      <c r="E12" s="79">
        <f t="shared" si="3"/>
        <v>130020.87999999995</v>
      </c>
      <c r="F12" s="71">
        <f t="shared" si="1"/>
        <v>92.899216892481448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92262.32</v>
      </c>
      <c r="E13" s="79">
        <f t="shared" si="4"/>
        <v>87680.459999999963</v>
      </c>
      <c r="F13" s="71">
        <f t="shared" si="1"/>
        <v>95.0338773184979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479479.55</v>
      </c>
      <c r="E15" s="192">
        <v>479479.55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387217.23</v>
      </c>
      <c r="E18" s="192">
        <v>391799.09</v>
      </c>
      <c r="F18" s="71">
        <f t="shared" si="1"/>
        <v>101.18327895687906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29339.86</v>
      </c>
      <c r="E19" s="79">
        <f t="shared" si="5"/>
        <v>30870.359999999986</v>
      </c>
      <c r="F19" s="71">
        <f t="shared" si="1"/>
        <v>105.21645297557652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65960.81</v>
      </c>
      <c r="E20" s="192">
        <v>67727.570000000007</v>
      </c>
      <c r="F20" s="71">
        <f t="shared" si="1"/>
        <v>102.67849955147612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844.97</v>
      </c>
      <c r="E21" s="192">
        <v>844.97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936.11</v>
      </c>
      <c r="E22" s="192">
        <v>936.11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414.84</v>
      </c>
      <c r="E25" s="192">
        <v>414.84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72114.8</v>
      </c>
      <c r="E26" s="192">
        <v>86271.43</v>
      </c>
      <c r="F26" s="71">
        <f t="shared" si="1"/>
        <v>119.63068607276175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110931.67</v>
      </c>
      <c r="E28" s="192">
        <v>125324.56</v>
      </c>
      <c r="F28" s="71">
        <f t="shared" si="1"/>
        <v>112.97455451630721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18356.89</v>
      </c>
      <c r="E29" s="79">
        <f t="shared" si="6"/>
        <v>11470.059999999998</v>
      </c>
      <c r="F29" s="71">
        <f t="shared" si="1"/>
        <v>62.48367779073687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44728.5</v>
      </c>
      <c r="E30" s="192">
        <v>44728.5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26371.61</v>
      </c>
      <c r="E34" s="192">
        <v>33258.44</v>
      </c>
      <c r="F34" s="71">
        <f t="shared" si="1"/>
        <v>126.11456031694689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37516.239999999998</v>
      </c>
      <c r="E54" s="192">
        <v>37908.769999999997</v>
      </c>
      <c r="F54" s="71">
        <f t="shared" si="1"/>
        <v>101.04629355180583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37516.239999999998</v>
      </c>
      <c r="E55" s="192">
        <v>37908.769999999997</v>
      </c>
      <c r="F55" s="71">
        <f t="shared" si="1"/>
        <v>101.04629355180583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17403.28</v>
      </c>
      <c r="E56" s="79">
        <f t="shared" si="11"/>
        <v>17403.28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17403.28</v>
      </c>
      <c r="E57" s="192">
        <v>17403.28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106385.1</v>
      </c>
      <c r="E69" s="79">
        <f>E70+E82+E88+E119+E135+E147+E165+E171</f>
        <v>50124.86</v>
      </c>
      <c r="F69" s="71">
        <f t="shared" si="1"/>
        <v>47.116428898407761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2706.46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2706.46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2706.46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1431.1299999999999</v>
      </c>
      <c r="E82" s="79">
        <f>SUM(E83:E85)-E86+E87</f>
        <v>5938.93</v>
      </c>
      <c r="F82" s="71">
        <f t="shared" si="1"/>
        <v>414.98186747535169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14.62</v>
      </c>
      <c r="E84" s="192">
        <v>46.71</v>
      </c>
      <c r="F84" s="71">
        <f t="shared" si="1"/>
        <v>319.49384404924763</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299.75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1416.51</v>
      </c>
      <c r="E87" s="192">
        <v>5592.47</v>
      </c>
      <c r="F87" s="71">
        <f t="shared" si="1"/>
        <v>394.80624916167199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9546.1</v>
      </c>
      <c r="E147" s="79">
        <f t="shared" si="24"/>
        <v>41836.43</v>
      </c>
      <c r="F147" s="71">
        <f t="shared" si="1"/>
        <v>438.25677501807024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9546.1</v>
      </c>
      <c r="E160" s="192">
        <v>40475.82</v>
      </c>
      <c r="F160" s="71">
        <f t="shared" si="1"/>
        <v>424.00372927163971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1360.61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2349.5</v>
      </c>
      <c r="E165" s="79">
        <f t="shared" si="26"/>
        <v>2349.5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2349.5</v>
      </c>
      <c r="E167" s="192">
        <v>2349.5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90351.91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90351.91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263747.45</v>
      </c>
      <c r="E176" s="79">
        <f>E177+E251</f>
        <v>197549.02</v>
      </c>
      <c r="F176" s="71">
        <f t="shared" si="1"/>
        <v>74.900826529318095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136307.04</v>
      </c>
      <c r="E177" s="79">
        <f>E178+E197+E203+E219+E247+E248</f>
        <v>187154.59999999998</v>
      </c>
      <c r="F177" s="71">
        <f t="shared" si="1"/>
        <v>137.30369319148883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133594.54</v>
      </c>
      <c r="E178" s="79">
        <f>SUM(E179:E181)+E185+E186+SUM(E194:E196)</f>
        <v>187154.59999999998</v>
      </c>
      <c r="F178" s="71">
        <f t="shared" si="1"/>
        <v>140.09150373959892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94559.12</v>
      </c>
      <c r="E179" s="192">
        <v>156566.82999999999</v>
      </c>
      <c r="F179" s="71">
        <f t="shared" si="1"/>
        <v>165.57559968832197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38807.629999999997</v>
      </c>
      <c r="E180" s="192">
        <v>30270.39</v>
      </c>
      <c r="F180" s="71">
        <f t="shared" si="1"/>
        <v>78.001130190119838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227.79</v>
      </c>
      <c r="E181" s="79">
        <f t="shared" si="28"/>
        <v>317.38</v>
      </c>
      <c r="F181" s="71">
        <f t="shared" si="1"/>
        <v>139.33008472716097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227.79</v>
      </c>
      <c r="E184" s="192">
        <v>317.38</v>
      </c>
      <c r="F184" s="71">
        <f t="shared" si="1"/>
        <v>139.33008472716097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2712.5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2712.5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127440.41</v>
      </c>
      <c r="E251" s="79">
        <f>+E252+E255-E264+E274+E291</f>
        <v>10394.420000000006</v>
      </c>
      <c r="F251" s="71">
        <f t="shared" si="1"/>
        <v>8.1562983044389181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157362.35</v>
      </c>
      <c r="E252" s="79">
        <f>E253-E254</f>
        <v>147424.16</v>
      </c>
      <c r="F252" s="71">
        <f t="shared" si="1"/>
        <v>93.68451856495534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157362.35</v>
      </c>
      <c r="E253" s="192">
        <v>147424.16</v>
      </c>
      <c r="F253" s="71">
        <f t="shared" si="1"/>
        <v>93.68451856495534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-41817.54</v>
      </c>
      <c r="E255" s="79">
        <f>E256-E260</f>
        <v>-179855.06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41817.54</v>
      </c>
      <c r="E260" s="79">
        <f>SUM(E261:E263)</f>
        <v>179855.06</v>
      </c>
      <c r="F260" s="71">
        <f t="shared" si="1"/>
        <v>430.09478797652855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39462.28</v>
      </c>
      <c r="E261" s="192">
        <v>177008.81</v>
      </c>
      <c r="F261" s="71">
        <f t="shared" si="1"/>
        <v>448.55190830332157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2355.2600000000002</v>
      </c>
      <c r="E262" s="192">
        <v>2846.25</v>
      </c>
      <c r="F262" s="71">
        <f t="shared" si="1"/>
        <v>120.84653074395182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9546.1</v>
      </c>
      <c r="E274" s="79">
        <f>SUM(E275:E277)+SUM(E286:E290)</f>
        <v>40475.82</v>
      </c>
      <c r="F274" s="71">
        <f t="shared" si="1"/>
        <v>424.00372927163971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9546.1</v>
      </c>
      <c r="E287" s="192">
        <v>40475.82</v>
      </c>
      <c r="F287" s="71">
        <f t="shared" si="39"/>
        <v>424.00372927163971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2349.5</v>
      </c>
      <c r="E291" s="79">
        <f>SUM(E292:E295)</f>
        <v>2349.5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2349.5</v>
      </c>
      <c r="E293" s="192">
        <v>2349.5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9546.1</v>
      </c>
      <c r="E303" s="192">
        <v>41836.43</v>
      </c>
      <c r="F303" s="71">
        <f t="shared" si="43"/>
        <v>438.25677501807024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2349.5</v>
      </c>
      <c r="E306" s="192">
        <v>2349.5</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1416.51</v>
      </c>
      <c r="E308" s="192">
        <v>5592.47</v>
      </c>
      <c r="F308" s="71">
        <f t="shared" si="43"/>
        <v>394.80624916167199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1360.61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22186.51</v>
      </c>
      <c r="E336" s="192">
        <v>14857.42</v>
      </c>
      <c r="F336" s="71">
        <f t="shared" si="43"/>
        <v>66.966007722710785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111408.03</v>
      </c>
      <c r="E337" s="192">
        <v>172297.18</v>
      </c>
      <c r="F337" s="71">
        <f t="shared" si="43"/>
        <v>154.65418426301946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2712.5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1267412.67</v>
      </c>
      <c r="E114" s="60">
        <f t="shared" si="22"/>
        <v>2035219.05</v>
      </c>
      <c r="F114" s="45">
        <f t="shared" si="1"/>
        <v>160.58061420515861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1203497.04</v>
      </c>
      <c r="E115" s="60">
        <f t="shared" si="23"/>
        <v>1952697.04</v>
      </c>
      <c r="F115" s="45">
        <f t="shared" si="1"/>
        <v>162.2519187915909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1203497.04</v>
      </c>
      <c r="E116" s="194">
        <v>1952697.04</v>
      </c>
      <c r="F116" s="45">
        <f t="shared" si="1"/>
        <v>162.2519187915909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63915.63</v>
      </c>
      <c r="E126" s="194">
        <v>82522.009999999995</v>
      </c>
      <c r="F126" s="45">
        <f t="shared" si="1"/>
        <v>129.11084503117624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1267412.67</v>
      </c>
      <c r="E141" s="81">
        <f t="shared" si="28"/>
        <v>2035219.05</v>
      </c>
      <c r="F141" s="61">
        <f t="shared" si="1"/>
        <v>160.58061420515861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27236.83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27187.95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27187.95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27187.95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48.88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48.88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48.88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136307.04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1962932.9899999998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1945683.2299999997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1662564.88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281080.11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2038.24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17249.759999999998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1912085.43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1892123.17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1600557.17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289617.34999999998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1948.65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19962.259999999998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187154.59999999986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14857.42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14857.42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14857.42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14857.42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172297.18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172297.18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35351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Kaptalan</cp:lastModifiedBy>
  <cp:lastPrinted>2025-11-26T12:43:51Z</cp:lastPrinted>
  <dcterms:created xsi:type="dcterms:W3CDTF">2022-04-01T05:14:30Z</dcterms:created>
  <dcterms:modified xsi:type="dcterms:W3CDTF">2026-01-30T10:25:45Z</dcterms:modified>
</cp:coreProperties>
</file>